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975" tabRatio="989"/>
  </bookViews>
  <sheets>
    <sheet name="IO 401 - Rozvody kanaliza..." sheetId="7" r:id="rId1"/>
  </sheets>
  <definedNames>
    <definedName name="_xlnm.Print_Area" localSheetId="0">'IO 401 - Rozvody kanaliza...'!$C$3:$J$76,'IO 401 - Rozvody kanaliza...'!$C$81:$J$107,'IO 401 - Rozvody kanaliza...'!$B$112:$K$412</definedName>
  </definedNames>
  <calcPr calcId="125725"/>
</workbook>
</file>

<file path=xl/calcChain.xml><?xml version="1.0" encoding="utf-8"?>
<calcChain xmlns="http://schemas.openxmlformats.org/spreadsheetml/2006/main">
  <c r="J410" i="7"/>
  <c r="J12"/>
  <c r="BK410"/>
  <c r="BI410"/>
  <c r="BH410"/>
  <c r="BG410"/>
  <c r="BF410"/>
  <c r="T410"/>
  <c r="R410"/>
  <c r="P410"/>
  <c r="BE410"/>
  <c r="BK409"/>
  <c r="T409"/>
  <c r="R409"/>
  <c r="P409"/>
  <c r="J409"/>
  <c r="BK406"/>
  <c r="BI406"/>
  <c r="BH406"/>
  <c r="BG406"/>
  <c r="BF406"/>
  <c r="T406"/>
  <c r="R406"/>
  <c r="P406"/>
  <c r="J406"/>
  <c r="BE406" s="1"/>
  <c r="BK403"/>
  <c r="BI403"/>
  <c r="BH403"/>
  <c r="BG403"/>
  <c r="BF403"/>
  <c r="T403"/>
  <c r="R403"/>
  <c r="P403"/>
  <c r="J403"/>
  <c r="BE403" s="1"/>
  <c r="BK400"/>
  <c r="BI400"/>
  <c r="BH400"/>
  <c r="BG400"/>
  <c r="BF400"/>
  <c r="T400"/>
  <c r="R400"/>
  <c r="P400"/>
  <c r="J400"/>
  <c r="BE400" s="1"/>
  <c r="BK397"/>
  <c r="BI397"/>
  <c r="BH397"/>
  <c r="BG397"/>
  <c r="BF397"/>
  <c r="T397"/>
  <c r="R397"/>
  <c r="P397"/>
  <c r="J397"/>
  <c r="BE397" s="1"/>
  <c r="BK394"/>
  <c r="BI394"/>
  <c r="BH394"/>
  <c r="BG394"/>
  <c r="BF394"/>
  <c r="T394"/>
  <c r="R394"/>
  <c r="P394"/>
  <c r="J394"/>
  <c r="BE394" s="1"/>
  <c r="BK392"/>
  <c r="BI392"/>
  <c r="BH392"/>
  <c r="BG392"/>
  <c r="BF392"/>
  <c r="T392"/>
  <c r="R392"/>
  <c r="R391" s="1"/>
  <c r="P392"/>
  <c r="J392"/>
  <c r="BE392" s="1"/>
  <c r="BK391"/>
  <c r="T391"/>
  <c r="P391"/>
  <c r="J391"/>
  <c r="BK389"/>
  <c r="BI389"/>
  <c r="BH389"/>
  <c r="BG389"/>
  <c r="BF389"/>
  <c r="T389"/>
  <c r="R389"/>
  <c r="P389"/>
  <c r="J389"/>
  <c r="BE389" s="1"/>
  <c r="BK387"/>
  <c r="BI387"/>
  <c r="BH387"/>
  <c r="BG387"/>
  <c r="BF387"/>
  <c r="T387"/>
  <c r="R387"/>
  <c r="P387"/>
  <c r="J387"/>
  <c r="BE387" s="1"/>
  <c r="BK384"/>
  <c r="BI384"/>
  <c r="BH384"/>
  <c r="BG384"/>
  <c r="BF384"/>
  <c r="T384"/>
  <c r="R384"/>
  <c r="P384"/>
  <c r="J384"/>
  <c r="BE384" s="1"/>
  <c r="BK381"/>
  <c r="BI381"/>
  <c r="BH381"/>
  <c r="BG381"/>
  <c r="BF381"/>
  <c r="T381"/>
  <c r="R381"/>
  <c r="P381"/>
  <c r="J381"/>
  <c r="BE381" s="1"/>
  <c r="BK378"/>
  <c r="BI378"/>
  <c r="BH378"/>
  <c r="BG378"/>
  <c r="BF378"/>
  <c r="T378"/>
  <c r="R378"/>
  <c r="R377" s="1"/>
  <c r="P378"/>
  <c r="J378"/>
  <c r="BE378" s="1"/>
  <c r="BK377"/>
  <c r="T377"/>
  <c r="P377"/>
  <c r="J377"/>
  <c r="BK369"/>
  <c r="BI369"/>
  <c r="BH369"/>
  <c r="BG369"/>
  <c r="BF369"/>
  <c r="T369"/>
  <c r="R369"/>
  <c r="P369"/>
  <c r="J369"/>
  <c r="BE369" s="1"/>
  <c r="BK361"/>
  <c r="BI361"/>
  <c r="BH361"/>
  <c r="BG361"/>
  <c r="BF361"/>
  <c r="T361"/>
  <c r="R361"/>
  <c r="P361"/>
  <c r="J361"/>
  <c r="BE361" s="1"/>
  <c r="BK355"/>
  <c r="BI355"/>
  <c r="BH355"/>
  <c r="BG355"/>
  <c r="BF355"/>
  <c r="T355"/>
  <c r="R355"/>
  <c r="P355"/>
  <c r="J355"/>
  <c r="BE355" s="1"/>
  <c r="BK353"/>
  <c r="BI353"/>
  <c r="BH353"/>
  <c r="BG353"/>
  <c r="BF353"/>
  <c r="T353"/>
  <c r="R353"/>
  <c r="P353"/>
  <c r="J353"/>
  <c r="BE353" s="1"/>
  <c r="BK351"/>
  <c r="BI351"/>
  <c r="BH351"/>
  <c r="BG351"/>
  <c r="BF351"/>
  <c r="T351"/>
  <c r="R351"/>
  <c r="P351"/>
  <c r="J351"/>
  <c r="BE351" s="1"/>
  <c r="BK347"/>
  <c r="BI347"/>
  <c r="BH347"/>
  <c r="BG347"/>
  <c r="BF347"/>
  <c r="T347"/>
  <c r="R347"/>
  <c r="P347"/>
  <c r="J347"/>
  <c r="BE347" s="1"/>
  <c r="BK345"/>
  <c r="BI345"/>
  <c r="BH345"/>
  <c r="BG345"/>
  <c r="BF345"/>
  <c r="T345"/>
  <c r="R345"/>
  <c r="P345"/>
  <c r="J345"/>
  <c r="BE345" s="1"/>
  <c r="BK343"/>
  <c r="BI343"/>
  <c r="BH343"/>
  <c r="BG343"/>
  <c r="BF343"/>
  <c r="T343"/>
  <c r="R343"/>
  <c r="P343"/>
  <c r="J343"/>
  <c r="BE343" s="1"/>
  <c r="BK341"/>
  <c r="BI341"/>
  <c r="BH341"/>
  <c r="BG341"/>
  <c r="BF341"/>
  <c r="T341"/>
  <c r="R341"/>
  <c r="P341"/>
  <c r="J341"/>
  <c r="BE341" s="1"/>
  <c r="BK339"/>
  <c r="BI339"/>
  <c r="BH339"/>
  <c r="BG339"/>
  <c r="BF339"/>
  <c r="T339"/>
  <c r="R339"/>
  <c r="P339"/>
  <c r="J339"/>
  <c r="BE339" s="1"/>
  <c r="BK337"/>
  <c r="BI337"/>
  <c r="BH337"/>
  <c r="BG337"/>
  <c r="BF337"/>
  <c r="T337"/>
  <c r="R337"/>
  <c r="P337"/>
  <c r="J337"/>
  <c r="BE337" s="1"/>
  <c r="BK335"/>
  <c r="BI335"/>
  <c r="BH335"/>
  <c r="BG335"/>
  <c r="BF335"/>
  <c r="T335"/>
  <c r="R335"/>
  <c r="P335"/>
  <c r="J335"/>
  <c r="BE335" s="1"/>
  <c r="BK333"/>
  <c r="BI333"/>
  <c r="BH333"/>
  <c r="BG333"/>
  <c r="BF333"/>
  <c r="T333"/>
  <c r="R333"/>
  <c r="P333"/>
  <c r="J333"/>
  <c r="BE333" s="1"/>
  <c r="BK331"/>
  <c r="BI331"/>
  <c r="BH331"/>
  <c r="BG331"/>
  <c r="BF331"/>
  <c r="T331"/>
  <c r="R331"/>
  <c r="P331"/>
  <c r="J331"/>
  <c r="BE331" s="1"/>
  <c r="BK329"/>
  <c r="BI329"/>
  <c r="BH329"/>
  <c r="BG329"/>
  <c r="BF329"/>
  <c r="T329"/>
  <c r="R329"/>
  <c r="P329"/>
  <c r="J329"/>
  <c r="BE329" s="1"/>
  <c r="BK327"/>
  <c r="BI327"/>
  <c r="BH327"/>
  <c r="BG327"/>
  <c r="BF327"/>
  <c r="T327"/>
  <c r="R327"/>
  <c r="P327"/>
  <c r="J327"/>
  <c r="BE327" s="1"/>
  <c r="BK325"/>
  <c r="BI325"/>
  <c r="BH325"/>
  <c r="BG325"/>
  <c r="BF325"/>
  <c r="T325"/>
  <c r="R325"/>
  <c r="P325"/>
  <c r="J325"/>
  <c r="BE325" s="1"/>
  <c r="BK322"/>
  <c r="BI322"/>
  <c r="BH322"/>
  <c r="BG322"/>
  <c r="BF322"/>
  <c r="T322"/>
  <c r="R322"/>
  <c r="P322"/>
  <c r="J322"/>
  <c r="BE322" s="1"/>
  <c r="BK320"/>
  <c r="BI320"/>
  <c r="BH320"/>
  <c r="BG320"/>
  <c r="BF320"/>
  <c r="T320"/>
  <c r="R320"/>
  <c r="P320"/>
  <c r="J320"/>
  <c r="BE320" s="1"/>
  <c r="BK318"/>
  <c r="BI318"/>
  <c r="BH318"/>
  <c r="BG318"/>
  <c r="BF318"/>
  <c r="T318"/>
  <c r="R318"/>
  <c r="P318"/>
  <c r="J318"/>
  <c r="BE318" s="1"/>
  <c r="BK316"/>
  <c r="BI316"/>
  <c r="BH316"/>
  <c r="BG316"/>
  <c r="BF316"/>
  <c r="T316"/>
  <c r="R316"/>
  <c r="P316"/>
  <c r="J316"/>
  <c r="BE316" s="1"/>
  <c r="BK314"/>
  <c r="BI314"/>
  <c r="BH314"/>
  <c r="BG314"/>
  <c r="BF314"/>
  <c r="T314"/>
  <c r="R314"/>
  <c r="P314"/>
  <c r="J314"/>
  <c r="BE314" s="1"/>
  <c r="BK312"/>
  <c r="BI312"/>
  <c r="BH312"/>
  <c r="BG312"/>
  <c r="BF312"/>
  <c r="T312"/>
  <c r="R312"/>
  <c r="P312"/>
  <c r="J312"/>
  <c r="BE312" s="1"/>
  <c r="BK310"/>
  <c r="BI310"/>
  <c r="BH310"/>
  <c r="BG310"/>
  <c r="BF310"/>
  <c r="T310"/>
  <c r="R310"/>
  <c r="P310"/>
  <c r="J310"/>
  <c r="BE310" s="1"/>
  <c r="BK308"/>
  <c r="BI308"/>
  <c r="BH308"/>
  <c r="BG308"/>
  <c r="BF308"/>
  <c r="T308"/>
  <c r="R308"/>
  <c r="P308"/>
  <c r="J308"/>
  <c r="BE308" s="1"/>
  <c r="BK306"/>
  <c r="BI306"/>
  <c r="BH306"/>
  <c r="BG306"/>
  <c r="BF306"/>
  <c r="T306"/>
  <c r="R306"/>
  <c r="P306"/>
  <c r="J306"/>
  <c r="BE306" s="1"/>
  <c r="BK304"/>
  <c r="BI304"/>
  <c r="BH304"/>
  <c r="BG304"/>
  <c r="BF304"/>
  <c r="T304"/>
  <c r="R304"/>
  <c r="P304"/>
  <c r="J304"/>
  <c r="BE304" s="1"/>
  <c r="BK302"/>
  <c r="BI302"/>
  <c r="BH302"/>
  <c r="BG302"/>
  <c r="BF302"/>
  <c r="T302"/>
  <c r="R302"/>
  <c r="P302"/>
  <c r="J302"/>
  <c r="BE302" s="1"/>
  <c r="BK300"/>
  <c r="BI300"/>
  <c r="BH300"/>
  <c r="BG300"/>
  <c r="BF300"/>
  <c r="T300"/>
  <c r="R300"/>
  <c r="P300"/>
  <c r="J300"/>
  <c r="BE300" s="1"/>
  <c r="BK298"/>
  <c r="BI298"/>
  <c r="BH298"/>
  <c r="BG298"/>
  <c r="BF298"/>
  <c r="T298"/>
  <c r="R298"/>
  <c r="P298"/>
  <c r="J298"/>
  <c r="BE298" s="1"/>
  <c r="BK296"/>
  <c r="BI296"/>
  <c r="BH296"/>
  <c r="BG296"/>
  <c r="BF296"/>
  <c r="T296"/>
  <c r="R296"/>
  <c r="P296"/>
  <c r="J296"/>
  <c r="BE296" s="1"/>
  <c r="BK293"/>
  <c r="BI293"/>
  <c r="BH293"/>
  <c r="BG293"/>
  <c r="BF293"/>
  <c r="T293"/>
  <c r="R293"/>
  <c r="P293"/>
  <c r="J293"/>
  <c r="BE293" s="1"/>
  <c r="BK289"/>
  <c r="BI289"/>
  <c r="BH289"/>
  <c r="BG289"/>
  <c r="BF289"/>
  <c r="T289"/>
  <c r="R289"/>
  <c r="P289"/>
  <c r="J289"/>
  <c r="BE289" s="1"/>
  <c r="BK287"/>
  <c r="BI287"/>
  <c r="BH287"/>
  <c r="BG287"/>
  <c r="BF287"/>
  <c r="T287"/>
  <c r="R287"/>
  <c r="P287"/>
  <c r="J287"/>
  <c r="BE287" s="1"/>
  <c r="BK285"/>
  <c r="BI285"/>
  <c r="BH285"/>
  <c r="BG285"/>
  <c r="BF285"/>
  <c r="T285"/>
  <c r="R285"/>
  <c r="P285"/>
  <c r="J285"/>
  <c r="BE285" s="1"/>
  <c r="BK283"/>
  <c r="BI283"/>
  <c r="BH283"/>
  <c r="BG283"/>
  <c r="BF283"/>
  <c r="T283"/>
  <c r="R283"/>
  <c r="P283"/>
  <c r="J283"/>
  <c r="BE283" s="1"/>
  <c r="BK281"/>
  <c r="BI281"/>
  <c r="BH281"/>
  <c r="BG281"/>
  <c r="BF281"/>
  <c r="T281"/>
  <c r="R281"/>
  <c r="P281"/>
  <c r="J281"/>
  <c r="BE281" s="1"/>
  <c r="BK279"/>
  <c r="BI279"/>
  <c r="BH279"/>
  <c r="BG279"/>
  <c r="BF279"/>
  <c r="T279"/>
  <c r="R279"/>
  <c r="P279"/>
  <c r="J279"/>
  <c r="BE279" s="1"/>
  <c r="BK277"/>
  <c r="BI277"/>
  <c r="BH277"/>
  <c r="BG277"/>
  <c r="BF277"/>
  <c r="T277"/>
  <c r="R277"/>
  <c r="P277"/>
  <c r="J277"/>
  <c r="BE277" s="1"/>
  <c r="BK275"/>
  <c r="BI275"/>
  <c r="BH275"/>
  <c r="BG275"/>
  <c r="BF275"/>
  <c r="T275"/>
  <c r="R275"/>
  <c r="P275"/>
  <c r="J275"/>
  <c r="BE275" s="1"/>
  <c r="BK272"/>
  <c r="BI272"/>
  <c r="BH272"/>
  <c r="BG272"/>
  <c r="BF272"/>
  <c r="T272"/>
  <c r="R272"/>
  <c r="P272"/>
  <c r="J272"/>
  <c r="BE272" s="1"/>
  <c r="BK269"/>
  <c r="BI269"/>
  <c r="BH269"/>
  <c r="BG269"/>
  <c r="BF269"/>
  <c r="T269"/>
  <c r="R269"/>
  <c r="P269"/>
  <c r="J269"/>
  <c r="BE269" s="1"/>
  <c r="BK266"/>
  <c r="BI266"/>
  <c r="BH266"/>
  <c r="BG266"/>
  <c r="BF266"/>
  <c r="T266"/>
  <c r="R266"/>
  <c r="P266"/>
  <c r="J266"/>
  <c r="BE266" s="1"/>
  <c r="BK264"/>
  <c r="BI264"/>
  <c r="BH264"/>
  <c r="BG264"/>
  <c r="BF264"/>
  <c r="T264"/>
  <c r="R264"/>
  <c r="P264"/>
  <c r="J264"/>
  <c r="BE264" s="1"/>
  <c r="BK262"/>
  <c r="BI262"/>
  <c r="BH262"/>
  <c r="BG262"/>
  <c r="BF262"/>
  <c r="T262"/>
  <c r="R262"/>
  <c r="P262"/>
  <c r="J262"/>
  <c r="BE262" s="1"/>
  <c r="BK260"/>
  <c r="BI260"/>
  <c r="BH260"/>
  <c r="BG260"/>
  <c r="BF260"/>
  <c r="T260"/>
  <c r="R260"/>
  <c r="P260"/>
  <c r="J260"/>
  <c r="BE260" s="1"/>
  <c r="BK258"/>
  <c r="BI258"/>
  <c r="BH258"/>
  <c r="BG258"/>
  <c r="BF258"/>
  <c r="T258"/>
  <c r="R258"/>
  <c r="P258"/>
  <c r="J258"/>
  <c r="BE258" s="1"/>
  <c r="BK256"/>
  <c r="BI256"/>
  <c r="BH256"/>
  <c r="BG256"/>
  <c r="BF256"/>
  <c r="T256"/>
  <c r="R256"/>
  <c r="R255" s="1"/>
  <c r="P256"/>
  <c r="J256"/>
  <c r="BE256" s="1"/>
  <c r="BK255"/>
  <c r="J255" s="1"/>
  <c r="J103" s="1"/>
  <c r="T255"/>
  <c r="P255"/>
  <c r="BK252"/>
  <c r="BI252"/>
  <c r="BH252"/>
  <c r="BG252"/>
  <c r="BF252"/>
  <c r="T252"/>
  <c r="R252"/>
  <c r="P252"/>
  <c r="J252"/>
  <c r="BE252" s="1"/>
  <c r="BK249"/>
  <c r="BI249"/>
  <c r="BH249"/>
  <c r="BG249"/>
  <c r="BF249"/>
  <c r="T249"/>
  <c r="R249"/>
  <c r="P249"/>
  <c r="J249"/>
  <c r="BE249" s="1"/>
  <c r="BK246"/>
  <c r="BI246"/>
  <c r="BH246"/>
  <c r="BG246"/>
  <c r="BF246"/>
  <c r="T246"/>
  <c r="R246"/>
  <c r="P246"/>
  <c r="J246"/>
  <c r="BE246" s="1"/>
  <c r="BK243"/>
  <c r="BI243"/>
  <c r="BH243"/>
  <c r="BG243"/>
  <c r="BF243"/>
  <c r="T243"/>
  <c r="R243"/>
  <c r="P243"/>
  <c r="J243"/>
  <c r="BE243" s="1"/>
  <c r="BK240"/>
  <c r="BI240"/>
  <c r="BH240"/>
  <c r="BG240"/>
  <c r="BF240"/>
  <c r="T240"/>
  <c r="R240"/>
  <c r="P240"/>
  <c r="J240"/>
  <c r="BE240" s="1"/>
  <c r="BK237"/>
  <c r="BI237"/>
  <c r="BH237"/>
  <c r="BG237"/>
  <c r="BF237"/>
  <c r="T237"/>
  <c r="R237"/>
  <c r="P237"/>
  <c r="J237"/>
  <c r="BE237" s="1"/>
  <c r="BK234"/>
  <c r="BK233" s="1"/>
  <c r="J233" s="1"/>
  <c r="J102" s="1"/>
  <c r="BI234"/>
  <c r="BH234"/>
  <c r="BG234"/>
  <c r="BF234"/>
  <c r="T234"/>
  <c r="T233" s="1"/>
  <c r="R234"/>
  <c r="P234"/>
  <c r="P233" s="1"/>
  <c r="J234"/>
  <c r="BE234" s="1"/>
  <c r="R233"/>
  <c r="BK230"/>
  <c r="BI230"/>
  <c r="BH230"/>
  <c r="BG230"/>
  <c r="BF230"/>
  <c r="T230"/>
  <c r="R230"/>
  <c r="P230"/>
  <c r="J230"/>
  <c r="BE230" s="1"/>
  <c r="BK228"/>
  <c r="BI228"/>
  <c r="BH228"/>
  <c r="BG228"/>
  <c r="BF228"/>
  <c r="T228"/>
  <c r="R228"/>
  <c r="P228"/>
  <c r="J228"/>
  <c r="BE228" s="1"/>
  <c r="BK225"/>
  <c r="BI225"/>
  <c r="BH225"/>
  <c r="BG225"/>
  <c r="BF225"/>
  <c r="T225"/>
  <c r="R225"/>
  <c r="P225"/>
  <c r="J225"/>
  <c r="BE225" s="1"/>
  <c r="BK222"/>
  <c r="BI222"/>
  <c r="BH222"/>
  <c r="BG222"/>
  <c r="BF222"/>
  <c r="T222"/>
  <c r="R222"/>
  <c r="P222"/>
  <c r="J222"/>
  <c r="BE222" s="1"/>
  <c r="BK219"/>
  <c r="BI219"/>
  <c r="BH219"/>
  <c r="BG219"/>
  <c r="BF219"/>
  <c r="T219"/>
  <c r="R219"/>
  <c r="P219"/>
  <c r="J219"/>
  <c r="BE219" s="1"/>
  <c r="BK216"/>
  <c r="BI216"/>
  <c r="BH216"/>
  <c r="BG216"/>
  <c r="BF216"/>
  <c r="T216"/>
  <c r="R216"/>
  <c r="P216"/>
  <c r="J216"/>
  <c r="BE216" s="1"/>
  <c r="BK214"/>
  <c r="BI214"/>
  <c r="BH214"/>
  <c r="BG214"/>
  <c r="BF214"/>
  <c r="T214"/>
  <c r="R214"/>
  <c r="P214"/>
  <c r="J214"/>
  <c r="BE214" s="1"/>
  <c r="BK212"/>
  <c r="BI212"/>
  <c r="BH212"/>
  <c r="BG212"/>
  <c r="BF212"/>
  <c r="T212"/>
  <c r="R212"/>
  <c r="R211" s="1"/>
  <c r="P212"/>
  <c r="J212"/>
  <c r="BE212" s="1"/>
  <c r="BK211"/>
  <c r="J211" s="1"/>
  <c r="J101" s="1"/>
  <c r="T211"/>
  <c r="P211"/>
  <c r="BK208"/>
  <c r="BI208"/>
  <c r="BH208"/>
  <c r="BG208"/>
  <c r="BF208"/>
  <c r="T208"/>
  <c r="R208"/>
  <c r="P208"/>
  <c r="J208"/>
  <c r="BE208" s="1"/>
  <c r="BK205"/>
  <c r="BI205"/>
  <c r="BH205"/>
  <c r="BG205"/>
  <c r="BF205"/>
  <c r="T205"/>
  <c r="T204" s="1"/>
  <c r="R205"/>
  <c r="P205"/>
  <c r="P204" s="1"/>
  <c r="J205"/>
  <c r="BE205" s="1"/>
  <c r="BK204"/>
  <c r="R204"/>
  <c r="J204"/>
  <c r="BK201"/>
  <c r="BI201"/>
  <c r="BH201"/>
  <c r="BG201"/>
  <c r="BF201"/>
  <c r="T201"/>
  <c r="R201"/>
  <c r="P201"/>
  <c r="J201"/>
  <c r="BE201" s="1"/>
  <c r="BK198"/>
  <c r="BI198"/>
  <c r="BH198"/>
  <c r="BG198"/>
  <c r="BF198"/>
  <c r="T198"/>
  <c r="R198"/>
  <c r="P198"/>
  <c r="J198"/>
  <c r="BE198" s="1"/>
  <c r="BK195"/>
  <c r="BI195"/>
  <c r="BH195"/>
  <c r="BG195"/>
  <c r="BF195"/>
  <c r="T195"/>
  <c r="R195"/>
  <c r="R194" s="1"/>
  <c r="P195"/>
  <c r="J195"/>
  <c r="BE195" s="1"/>
  <c r="BK194"/>
  <c r="J194" s="1"/>
  <c r="J99" s="1"/>
  <c r="T194"/>
  <c r="P194"/>
  <c r="BK190"/>
  <c r="BI190"/>
  <c r="BH190"/>
  <c r="BG190"/>
  <c r="BF190"/>
  <c r="T190"/>
  <c r="R190"/>
  <c r="P190"/>
  <c r="J190"/>
  <c r="BE190" s="1"/>
  <c r="BK187"/>
  <c r="BI187"/>
  <c r="BH187"/>
  <c r="BG187"/>
  <c r="BF187"/>
  <c r="T187"/>
  <c r="R187"/>
  <c r="P187"/>
  <c r="J187"/>
  <c r="BE187" s="1"/>
  <c r="BK184"/>
  <c r="BI184"/>
  <c r="BH184"/>
  <c r="BG184"/>
  <c r="BF184"/>
  <c r="T184"/>
  <c r="R184"/>
  <c r="P184"/>
  <c r="J184"/>
  <c r="BE184" s="1"/>
  <c r="BK180"/>
  <c r="BI180"/>
  <c r="BH180"/>
  <c r="BG180"/>
  <c r="BF180"/>
  <c r="T180"/>
  <c r="R180"/>
  <c r="P180"/>
  <c r="J180"/>
  <c r="BE180" s="1"/>
  <c r="BK177"/>
  <c r="BI177"/>
  <c r="BH177"/>
  <c r="BG177"/>
  <c r="BF177"/>
  <c r="T177"/>
  <c r="R177"/>
  <c r="P177"/>
  <c r="J177"/>
  <c r="BE177" s="1"/>
  <c r="BK174"/>
  <c r="BI174"/>
  <c r="BH174"/>
  <c r="BG174"/>
  <c r="BF174"/>
  <c r="T174"/>
  <c r="R174"/>
  <c r="P174"/>
  <c r="J174"/>
  <c r="BE174" s="1"/>
  <c r="BK169"/>
  <c r="BI169"/>
  <c r="BH169"/>
  <c r="BG169"/>
  <c r="BF169"/>
  <c r="T169"/>
  <c r="R169"/>
  <c r="P169"/>
  <c r="J169"/>
  <c r="BE169" s="1"/>
  <c r="BK166"/>
  <c r="BI166"/>
  <c r="BH166"/>
  <c r="BG166"/>
  <c r="BF166"/>
  <c r="T166"/>
  <c r="R166"/>
  <c r="P166"/>
  <c r="J166"/>
  <c r="BE166" s="1"/>
  <c r="BK163"/>
  <c r="BI163"/>
  <c r="BH163"/>
  <c r="BG163"/>
  <c r="BF163"/>
  <c r="T163"/>
  <c r="R163"/>
  <c r="P163"/>
  <c r="J163"/>
  <c r="BE163" s="1"/>
  <c r="BK159"/>
  <c r="BI159"/>
  <c r="BH159"/>
  <c r="BG159"/>
  <c r="BF159"/>
  <c r="T159"/>
  <c r="R159"/>
  <c r="P159"/>
  <c r="J159"/>
  <c r="BE159" s="1"/>
  <c r="BK156"/>
  <c r="BI156"/>
  <c r="BH156"/>
  <c r="BG156"/>
  <c r="BF156"/>
  <c r="T156"/>
  <c r="R156"/>
  <c r="P156"/>
  <c r="J156"/>
  <c r="BE156" s="1"/>
  <c r="BK153"/>
  <c r="BI153"/>
  <c r="BH153"/>
  <c r="BG153"/>
  <c r="BF153"/>
  <c r="T153"/>
  <c r="R153"/>
  <c r="P153"/>
  <c r="J153"/>
  <c r="BE153" s="1"/>
  <c r="BK150"/>
  <c r="BI150"/>
  <c r="BH150"/>
  <c r="BG150"/>
  <c r="BF150"/>
  <c r="T150"/>
  <c r="R150"/>
  <c r="P150"/>
  <c r="J150"/>
  <c r="BE150" s="1"/>
  <c r="BK147"/>
  <c r="BI147"/>
  <c r="BH147"/>
  <c r="BG147"/>
  <c r="BF147"/>
  <c r="T147"/>
  <c r="R147"/>
  <c r="P147"/>
  <c r="J147"/>
  <c r="BE147" s="1"/>
  <c r="BK144"/>
  <c r="BI144"/>
  <c r="BH144"/>
  <c r="BG144"/>
  <c r="BF144"/>
  <c r="T144"/>
  <c r="R144"/>
  <c r="P144"/>
  <c r="J144"/>
  <c r="BE144" s="1"/>
  <c r="BK141"/>
  <c r="BI141"/>
  <c r="BH141"/>
  <c r="BG141"/>
  <c r="BF141"/>
  <c r="T141"/>
  <c r="R141"/>
  <c r="P141"/>
  <c r="J141"/>
  <c r="BE141" s="1"/>
  <c r="BK138"/>
  <c r="BI138"/>
  <c r="BH138"/>
  <c r="BG138"/>
  <c r="BF138"/>
  <c r="T138"/>
  <c r="R138"/>
  <c r="P138"/>
  <c r="J138"/>
  <c r="BE138" s="1"/>
  <c r="BK135"/>
  <c r="BI135"/>
  <c r="BH135"/>
  <c r="BG135"/>
  <c r="BF135"/>
  <c r="T135"/>
  <c r="R135"/>
  <c r="P135"/>
  <c r="J135"/>
  <c r="BE135" s="1"/>
  <c r="BK132"/>
  <c r="BI132"/>
  <c r="BH132"/>
  <c r="BG132"/>
  <c r="BF132"/>
  <c r="F34" s="1"/>
  <c r="T132"/>
  <c r="R132"/>
  <c r="P132"/>
  <c r="J132"/>
  <c r="BE132" s="1"/>
  <c r="BK129"/>
  <c r="BI129"/>
  <c r="BH129"/>
  <c r="BG129"/>
  <c r="BF129"/>
  <c r="T129"/>
  <c r="T128" s="1"/>
  <c r="T127" s="1"/>
  <c r="T126" s="1"/>
  <c r="R129"/>
  <c r="P129"/>
  <c r="P128" s="1"/>
  <c r="P127" s="1"/>
  <c r="P126" s="1"/>
  <c r="J129"/>
  <c r="BE129" s="1"/>
  <c r="BK128"/>
  <c r="R128"/>
  <c r="R127" s="1"/>
  <c r="R126" s="1"/>
  <c r="F120"/>
  <c r="E118"/>
  <c r="J106"/>
  <c r="J105"/>
  <c r="J104"/>
  <c r="J100"/>
  <c r="F89"/>
  <c r="E87"/>
  <c r="J37"/>
  <c r="F37"/>
  <c r="J36"/>
  <c r="F36"/>
  <c r="J35"/>
  <c r="F35"/>
  <c r="J123"/>
  <c r="J122"/>
  <c r="F92"/>
  <c r="F91"/>
  <c r="J120"/>
  <c r="E85"/>
  <c r="BK127" l="1"/>
  <c r="J34"/>
  <c r="J128"/>
  <c r="J98" s="1"/>
  <c r="J92"/>
  <c r="F123"/>
  <c r="E116"/>
  <c r="J33"/>
  <c r="F33"/>
  <c r="J127"/>
  <c r="J97" s="1"/>
  <c r="BK126"/>
  <c r="J126" s="1"/>
  <c r="J89"/>
  <c r="J91"/>
  <c r="F122"/>
  <c r="J96" l="1"/>
  <c r="J30"/>
  <c r="J39" s="1"/>
</calcChain>
</file>

<file path=xl/sharedStrings.xml><?xml version="1.0" encoding="utf-8"?>
<sst xmlns="http://schemas.openxmlformats.org/spreadsheetml/2006/main" count="2802" uniqueCount="634">
  <si>
    <t/>
  </si>
  <si>
    <t>False</t>
  </si>
  <si>
    <t>21</t>
  </si>
  <si>
    <t>15</t>
  </si>
  <si>
    <t>v ---  níže se nacházejí doplnkové a pomocné údaje k sestavám  --- v</t>
  </si>
  <si>
    <t>Stavba:</t>
  </si>
  <si>
    <t>Tréninková hala pro míčové sporty VODOVA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</si>
  <si>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</si>
  <si>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</si>
  <si>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</si>
  <si>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</si>
  <si>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</si>
  <si>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</si>
  <si>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</si>
  <si>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</si>
  <si>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</si>
  <si>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</si>
  <si>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</si>
  <si>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</si>
  <si>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</si>
  <si>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</si>
  <si>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</si>
  <si>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</si>
  <si>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</si>
  <si>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</si>
  <si>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</si>
  <si>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</si>
  <si>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</si>
  <si>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</si>
  <si>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</si>
  <si>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</si>
  <si>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</si>
  <si>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</si>
  <si>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</si>
  <si>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</si>
  <si>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</si>
  <si>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</si>
  <si>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</si>
  <si>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</si>
  <si>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</si>
  <si>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</si>
  <si>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</si>
  <si>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</si>
  <si>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</si>
  <si>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</si>
  <si>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</si>
  <si>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{35529de2-4223-464b-8a28-2fc8e359e2fa}</t>
  </si>
  <si>
    <t>Objekt: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</si>
  <si>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</si>
  <si>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</si>
  <si>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</si>
  <si>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</si>
  <si>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</si>
  <si>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</si>
  <si>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</si>
  <si>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</si>
  <si>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</si>
  <si>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</si>
  <si>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</si>
  <si>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</si>
  <si>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</si>
  <si>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</si>
  <si>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</si>
  <si>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</si>
  <si>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</si>
  <si>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</si>
  <si>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</si>
  <si>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</si>
  <si>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</si>
  <si>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</si>
  <si>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</si>
  <si>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</si>
  <si>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</si>
  <si>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</si>
  <si>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</si>
  <si>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</si>
  <si>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</si>
  <si>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kladených na MC vyspárované MC</t>
  </si>
  <si>
    <t>m2</t>
  </si>
  <si>
    <t>CS ÚRS 2021 02</t>
  </si>
  <si>
    <t>4</t>
  </si>
  <si>
    <t>PP</t>
  </si>
  <si>
    <t>Rozebrání dlažeb z lomového kamene  s přemístěním hmot na skládku na vzdálenost do 3 m nebo s naložením na dopravní prostředek, kladených do cementové malty se spárami zalitými cementovou maltou</t>
  </si>
  <si>
    <t>3</t>
  </si>
  <si>
    <t>VV</t>
  </si>
  <si>
    <t>10</t>
  </si>
  <si>
    <t>5</t>
  </si>
  <si>
    <t>Součet</t>
  </si>
  <si>
    <t>6</t>
  </si>
  <si>
    <t>7</t>
  </si>
  <si>
    <t>8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</si>
  <si>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</si>
  <si>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</si>
  <si>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</si>
  <si>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</si>
  <si>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9</t>
  </si>
  <si>
    <t>m3</t>
  </si>
  <si>
    <t>11</t>
  </si>
  <si>
    <t>12</t>
  </si>
  <si>
    <t>13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</si>
  <si>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</si>
  <si>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</si>
  <si>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</si>
  <si>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</si>
  <si>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>14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</si>
  <si>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</si>
  <si>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</si>
  <si>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</si>
  <si>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16</t>
  </si>
  <si>
    <t>R001</t>
  </si>
  <si>
    <t>Komunikace pozemní</t>
  </si>
  <si>
    <t>17</t>
  </si>
  <si>
    <t>564831111</t>
  </si>
  <si>
    <t>Podklad ze štěrkodrtě ŠD tl 100 mm</t>
  </si>
  <si>
    <t>Podklad ze štěrkodrti ŠD  s rozprostřením a zhutněním, po zhutnění tl. 100 mm</t>
  </si>
  <si>
    <t>18</t>
  </si>
  <si>
    <t>564851111</t>
  </si>
  <si>
    <t>Podklad ze štěrkodrtě ŠD tl 150 mm</t>
  </si>
  <si>
    <t>Podklad ze štěrkodrti ŠD  s rozprostřením a zhutněním, po zhutnění tl. 150 mm</t>
  </si>
  <si>
    <t>19</t>
  </si>
  <si>
    <t>564861111</t>
  </si>
  <si>
    <t>Podklad ze štěrkodrtě ŠD tl 200 mm</t>
  </si>
  <si>
    <t>Podklad ze štěrkodrti ŠD  s rozprostřením a zhutněním, po zhutnění tl. 200 mm</t>
  </si>
  <si>
    <t>20</t>
  </si>
  <si>
    <t>22</t>
  </si>
  <si>
    <t>23</t>
  </si>
  <si>
    <t>24</t>
  </si>
  <si>
    <t>M</t>
  </si>
  <si>
    <t>59245021</t>
  </si>
  <si>
    <t>dlažba tvar čtverec betonová 200x200x60mm přírodní</t>
  </si>
  <si>
    <t>25</t>
  </si>
  <si>
    <t>26</t>
  </si>
  <si>
    <t>27</t>
  </si>
  <si>
    <t>28</t>
  </si>
  <si>
    <t>29</t>
  </si>
  <si>
    <t>30</t>
  </si>
  <si>
    <t>31</t>
  </si>
  <si>
    <t>Úpravy povrchů, podlahy a osazování výplní</t>
  </si>
  <si>
    <t>32</t>
  </si>
  <si>
    <t>637121115</t>
  </si>
  <si>
    <t>Okapový chodník z kačírku tl 300 mm s udusáním</t>
  </si>
  <si>
    <t>Okapový chodník z kameniva  s udusáním a urovnáním povrchu z kačírku tl. 300 mm</t>
  </si>
  <si>
    <t>Ostatní konstrukce a práce, bourání</t>
  </si>
  <si>
    <t>33</t>
  </si>
  <si>
    <t>34</t>
  </si>
  <si>
    <t>35</t>
  </si>
  <si>
    <t>36</t>
  </si>
  <si>
    <t>37</t>
  </si>
  <si>
    <t>38</t>
  </si>
  <si>
    <t>39</t>
  </si>
  <si>
    <t>40</t>
  </si>
  <si>
    <t>919122112</t>
  </si>
  <si>
    <t>Těsnění spár zálivkou za tepla pro komůrky š 10 mm hl 25 mm s těsnicím profilem</t>
  </si>
  <si>
    <t>Utěsnění dilatačních spár zálivkou za tepla  v cementobetonovém nebo živičném krytu včetně adhezního nátěru s těsnicím profilem pod zálivkou, pro komůrky šířky 10 mm, hloubky 25 mm</t>
  </si>
  <si>
    <t>41</t>
  </si>
  <si>
    <t>42</t>
  </si>
  <si>
    <t>kus</t>
  </si>
  <si>
    <t>43</t>
  </si>
  <si>
    <t>44</t>
  </si>
  <si>
    <t>45</t>
  </si>
  <si>
    <t>R002</t>
  </si>
  <si>
    <t>soubor</t>
  </si>
  <si>
    <t>997</t>
  </si>
  <si>
    <t>Přesun sutě</t>
  </si>
  <si>
    <t>46</t>
  </si>
  <si>
    <t>997013631</t>
  </si>
  <si>
    <t>Poplatek za uložení na skládce (skládkovné) stavebního odpadu směsného kód odpadu 17 09 04</t>
  </si>
  <si>
    <t>Poplatek za uložení stavebního odpadu na skládce (skládkovné) směsného stavebního a demoličního zatříděného do Katalogu odpadů pod kódem 17 09 04</t>
  </si>
  <si>
    <t>47</t>
  </si>
  <si>
    <t>997221551</t>
  </si>
  <si>
    <t>Vodorovná doprava suti ze sypkých materiálů do 1 km</t>
  </si>
  <si>
    <t>Vodorovná doprava suti  bez naložení, ale se složením a s hrubým urovnáním ze sypkých materiálů, na vzdálenost do 1 km</t>
  </si>
  <si>
    <t>48</t>
  </si>
  <si>
    <t>997221559</t>
  </si>
  <si>
    <t>Příplatek ZKD 1 km u vodorovné dopravy suti ze sypkých materiálů</t>
  </si>
  <si>
    <t>Vodorovná doprava suti  bez naložení, ale se složením a s hrubým urovnáním Příplatek k ceně za každý další i započatý 1 km přes 1 km</t>
  </si>
  <si>
    <t>49</t>
  </si>
  <si>
    <t>997221615</t>
  </si>
  <si>
    <t>Poplatek za uložení na skládce (skládkovné) stavebního odpadu betonového kód odpadu 17 01 01</t>
  </si>
  <si>
    <t>Poplatek za uložení stavebního odpadu na skládce (skládkovné) z prostého betonu zatříděného do Katalogu odpadů pod kódem 17 01 01</t>
  </si>
  <si>
    <t>50</t>
  </si>
  <si>
    <t>997221645</t>
  </si>
  <si>
    <t>Poplatek za uložení na skládce (skládkovné) odpadu asfaltového bez dehtu kód odpadu 17 03 02</t>
  </si>
  <si>
    <t>Poplatek za uložení stavebního odpadu na skládce (skládkovné) asfaltového bez obsahu dehtu zatříděného do Katalogu odpadů pod kódem 17 03 02</t>
  </si>
  <si>
    <t>51</t>
  </si>
  <si>
    <t>997221655</t>
  </si>
  <si>
    <t>998</t>
  </si>
  <si>
    <t>Přesun hmot</t>
  </si>
  <si>
    <t>52</t>
  </si>
  <si>
    <t>pažení</t>
  </si>
  <si>
    <t xml:space="preserve">    4 - Vodorovné konstrukce</t>
  </si>
  <si>
    <t xml:space="preserve">    8 - Trubní vedení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</si>
  <si>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</si>
  <si>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</si>
  <si>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</si>
  <si>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</si>
  <si>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</si>
  <si>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</si>
  <si>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58344197</t>
  </si>
  <si>
    <t>štěrkodrť frakce 0/63</t>
  </si>
  <si>
    <t>181411121</t>
  </si>
  <si>
    <t>Založení lučního trávníku výsevem pl do 1000 m2 v rovině a ve svahu do 1:5</t>
  </si>
  <si>
    <t>Založení trávníku na půdě předem připravené plochy do 1000 m2 výsevem včetně utažení lučního v rovině nebo na svahu do 1:5</t>
  </si>
  <si>
    <t>00572100</t>
  </si>
  <si>
    <t>osivo jetelotráva intenzivní víceletá</t>
  </si>
  <si>
    <t>kg</t>
  </si>
  <si>
    <t>Vodorovné konstrukce</t>
  </si>
  <si>
    <t>451573111</t>
  </si>
  <si>
    <t>Lože pod potrubí otevřený výkop ze štěrkopísku</t>
  </si>
  <si>
    <t>Lože pod potrubí, stoky a drobné objekty v otevřeném výkopu z písku a štěrkopísku do 63 mm</t>
  </si>
  <si>
    <t>565155101</t>
  </si>
  <si>
    <t>Asfaltový beton vrstva podkladní ACP 16 (obalované kamenivo OKS) tl 70 mm š do 1,5 m</t>
  </si>
  <si>
    <t>Asfaltový beton vrstva podkladní ACP 16 (obalované kamenivo střednězrnné - OKS)  s rozprostřením a zhutněním v pruhu šířky do 1,5 m, po zhutnění tl. 70 mm</t>
  </si>
  <si>
    <t>567122112</t>
  </si>
  <si>
    <t>Podklad ze směsi stmelené cementem SC C 8/10 (KSC I) tl 130 mm</t>
  </si>
  <si>
    <t>Podklad ze směsi stmelené cementem SC bez dilatačních spár, s rozprostřením a zhutněním SC C 8/10 (KSC I), po zhutnění tl. 130 mm</t>
  </si>
  <si>
    <t>Trubní vedení</t>
  </si>
  <si>
    <t xml:space="preserve">    2 - Zakládání</t>
  </si>
  <si>
    <t>Zakládání</t>
  </si>
  <si>
    <t>271572211</t>
  </si>
  <si>
    <t>Podsyp pod základové konstrukce se zhutněním z netříděného štěrkopísku</t>
  </si>
  <si>
    <t>Podsyp pod základové konstrukce se zhutněním a urovnáním povrchu ze štěrkopísku netříděného</t>
  </si>
  <si>
    <t>452311131</t>
  </si>
  <si>
    <t>Podkladní desky z betonu prostého tř. C 12/15 otevřený výkop</t>
  </si>
  <si>
    <t>Podkladní a zajišťovací konstrukce z betonu prostého v otevřeném výkopu desky pod potrubí, stoky a drobné objekty z betonu tř. C 12/15</t>
  </si>
  <si>
    <t>596211110</t>
  </si>
  <si>
    <t>Kladení zámkové dlažby komunikací pro pěší tl 60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</si>
  <si>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</si>
  <si>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59224348</t>
  </si>
  <si>
    <t>těsnění elastomerové pro spojení šachetních dílů DN 1000</t>
  </si>
  <si>
    <t>59224187</t>
  </si>
  <si>
    <t>prstenec šachtový vyrovnávací betonový 625x120x100mm</t>
  </si>
  <si>
    <t>59224176</t>
  </si>
  <si>
    <t>prstenec šachtový vyrovnávací betonový 625x120x80mm</t>
  </si>
  <si>
    <t>998271301</t>
  </si>
  <si>
    <t>Přesun hmot pro kanalizace hloubené monolitické z betonu otevřený výkop</t>
  </si>
  <si>
    <t>Přesun hmot pro kanalizace (stoky) hloubené monolitické z betonu nebo železobetonu v otevřeném výkopu dopravní vzdálenost do 15 m</t>
  </si>
  <si>
    <t>výkop1</t>
  </si>
  <si>
    <t>350,4</t>
  </si>
  <si>
    <t>výkop2</t>
  </si>
  <si>
    <t>62,2</t>
  </si>
  <si>
    <t>zásyp1</t>
  </si>
  <si>
    <t>30,5</t>
  </si>
  <si>
    <t>zásyp2</t>
  </si>
  <si>
    <t>47,4</t>
  </si>
  <si>
    <t>odvoz</t>
  </si>
  <si>
    <t>365,2</t>
  </si>
  <si>
    <t>593,2</t>
  </si>
  <si>
    <t>obsyp</t>
  </si>
  <si>
    <t>22,5</t>
  </si>
  <si>
    <t>IO 401 - Rozvody kanalizace dešťové, retenční nádrž, čerpací stanice</t>
  </si>
  <si>
    <t>ohumusování</t>
  </si>
  <si>
    <t>115,2</t>
  </si>
  <si>
    <t>1650956026</t>
  </si>
  <si>
    <t>113107324</t>
  </si>
  <si>
    <t>Odstranění podkladu z kameniva drceného tl přes 300 do 400 mm strojně pl do 50 m2</t>
  </si>
  <si>
    <t>1775140212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</si>
  <si>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</si>
  <si>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9+12+12</t>
  </si>
  <si>
    <t>113107345</t>
  </si>
  <si>
    <t>Odstranění podkladu živičného tl přes 200 do 250 mm strojně pl do 50 m2</t>
  </si>
  <si>
    <t>-817167753</t>
  </si>
  <si>
    <t>Odstranění podkladů nebo krytů strojně plochy jednotlivě do 50 m2 s přemístěním hmot na skládku na vzdálenost do 3 m nebo s naložením na dopravní prostředek živičných, o tl. vrstvy přes 200 do 250 mm</t>
  </si>
  <si>
    <t>9+12</t>
  </si>
  <si>
    <t>292498221</t>
  </si>
  <si>
    <t>4+7,2</t>
  </si>
  <si>
    <t>121151104</t>
  </si>
  <si>
    <t>Sejmutí ornice plochy do 100 m2 tl vrstvy přes 200 do 250 mm strojně</t>
  </si>
  <si>
    <t>-1492335941</t>
  </si>
  <si>
    <t>Sejmutí ornice strojně při souvislé ploše do 100 m2, tl. vrstvy přes 200 do 250 mm</t>
  </si>
  <si>
    <t>4,2+19,3+98,5</t>
  </si>
  <si>
    <t>131351204</t>
  </si>
  <si>
    <t>Hloubení jam zapažených v hornině třídy těžitelnosti II skupiny 4 objem do 500 m3 strojně</t>
  </si>
  <si>
    <t>664328956</t>
  </si>
  <si>
    <t>Hloubení zapažených jam a zářezů strojně s urovnáním dna do předepsaného profilu a spádu v hornině třídy těžitelnosti II skupiny 4 přes 100 do 500 m3</t>
  </si>
  <si>
    <t>18,2+262+19,3+10,4+15,2+2,5+22,8</t>
  </si>
  <si>
    <t>132254203</t>
  </si>
  <si>
    <t>Hloubení zapažených rýh š do 2000 mm v hornině třídy těžitelnosti I skupiny 3 objem do 100 m3</t>
  </si>
  <si>
    <t>654798459</t>
  </si>
  <si>
    <t>Hloubení zapažených rýh šířky přes 800 do 2 000 mm strojně s urovnáním dna do předepsaného profilu a spádu v hornině třídy těžitelnosti I skupiny 3 přes 50 do 100 m3</t>
  </si>
  <si>
    <t>18,8+31,3+5,3+4,3+2,5</t>
  </si>
  <si>
    <t>151101202</t>
  </si>
  <si>
    <t>Zřízení příložného pažení stěn výkopu hl přes 4 do 8 m</t>
  </si>
  <si>
    <t>-1052532896</t>
  </si>
  <si>
    <t>Zřízení pažení stěn výkopu bez rozepření nebo vzepření příložné, hloubky přes 4 do 8 m</t>
  </si>
  <si>
    <t>296+248,2+49</t>
  </si>
  <si>
    <t>151101212</t>
  </si>
  <si>
    <t>Odstranění příložného pažení stěn hl přes 4 do 8 m</t>
  </si>
  <si>
    <t>-919194904</t>
  </si>
  <si>
    <t>Odstranění pažení stěn výkopu bez rozepření nebo vzepření s uložením pažin na vzdálenost do 3 m od okraje výkopu příložné, hloubky přes 4 do 8 m</t>
  </si>
  <si>
    <t>162751137</t>
  </si>
  <si>
    <t>Vodorovné přemístění přes 9 000 do 10000 m výkopku/sypaniny z horniny třídy těžitelnosti II skupiny 4 a 5</t>
  </si>
  <si>
    <t>543246304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</si>
  <si>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</si>
  <si>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výkop1+výkop2-zásyp2</t>
  </si>
  <si>
    <t>162751139</t>
  </si>
  <si>
    <t>Příplatek k vodorovnému přemístění výkopku/sypaniny z horniny třídy těžitelnosti II skupiny 4 a 5 ZKD 1000 m přes 10000 m</t>
  </si>
  <si>
    <t>1005715522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</si>
  <si>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</si>
  <si>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365,2*3 'Přepočtené koeficientem množství</t>
  </si>
  <si>
    <t>1664991242</t>
  </si>
  <si>
    <t>odvoz*1,8</t>
  </si>
  <si>
    <t>-722871571</t>
  </si>
  <si>
    <t>-673401702</t>
  </si>
  <si>
    <t>11,5+19</t>
  </si>
  <si>
    <t>6,8+4,5+10,1+5,2+3,7+1,2+5,2+10,7</t>
  </si>
  <si>
    <t>-1154310515</t>
  </si>
  <si>
    <t>zásyp1*2</t>
  </si>
  <si>
    <t>1338072832</t>
  </si>
  <si>
    <t>4,4+3,3+12+2,8</t>
  </si>
  <si>
    <t>58331200</t>
  </si>
  <si>
    <t>štěrkopísek netříděný zásypový</t>
  </si>
  <si>
    <t>-1527493321</t>
  </si>
  <si>
    <t>obsyp*2</t>
  </si>
  <si>
    <t>45*2 'Přepočtené koeficientem množství</t>
  </si>
  <si>
    <t>181351103</t>
  </si>
  <si>
    <t>Rozprostření ornice tl vrstvy do 200 mm pl přes 100 do 500 m2 v rovině nebo ve svahu do 1:5 strojně</t>
  </si>
  <si>
    <t>-792562164</t>
  </si>
  <si>
    <t>Rozprostření a urovnání ornice v rovině nebo ve svahu sklonu do 1:5 strojně při souvislé ploše přes 100 do 500 m2, tl. vrstvy do 200 mm</t>
  </si>
  <si>
    <t>4,2+100+11</t>
  </si>
  <si>
    <t>2008859879</t>
  </si>
  <si>
    <t>-1546410193</t>
  </si>
  <si>
    <t>ohumusování*0,025</t>
  </si>
  <si>
    <t>2,88*0,02 'Přepočtené koeficientem množství</t>
  </si>
  <si>
    <t>1794330627</t>
  </si>
  <si>
    <t>0,7+0,7+12+1</t>
  </si>
  <si>
    <t>273322611</t>
  </si>
  <si>
    <t>Základové desky ze ŽB se zvýšenými nároky na prostředí tř. C 30/37</t>
  </si>
  <si>
    <t>1136211881</t>
  </si>
  <si>
    <t>Základy z betonu železového (bez výztuže) desky z betonu se zvýšenými nároky na prostředí tř. C 30/37</t>
  </si>
  <si>
    <t>10,7+1</t>
  </si>
  <si>
    <t>273362021</t>
  </si>
  <si>
    <t>Výztuž základových desek svařovanými sítěmi Kari</t>
  </si>
  <si>
    <t>-2050168113</t>
  </si>
  <si>
    <t>Výztuž základů desek ze svařovaných sítí z drátů typu KARI</t>
  </si>
  <si>
    <t>(403+51,2)/1000</t>
  </si>
  <si>
    <t>-1133904218</t>
  </si>
  <si>
    <t>1,3+11+2,1</t>
  </si>
  <si>
    <t>1291733546</t>
  </si>
  <si>
    <t>0,5+0,3+0,3</t>
  </si>
  <si>
    <t>1920373747</t>
  </si>
  <si>
    <t>-368215706</t>
  </si>
  <si>
    <t>-765394231</t>
  </si>
  <si>
    <t>8,8+13,1+7,5</t>
  </si>
  <si>
    <t>-2004085372</t>
  </si>
  <si>
    <t>8,8+13,1</t>
  </si>
  <si>
    <t>1465389723</t>
  </si>
  <si>
    <t>573191111</t>
  </si>
  <si>
    <t>Postřik infiltrační kationaktivní emulzí v množství 1 kg/m2</t>
  </si>
  <si>
    <t>1183199244</t>
  </si>
  <si>
    <t>Postřik infiltrační kationaktivní emulzí v množství 1,00 kg/m2</t>
  </si>
  <si>
    <t>-48364884</t>
  </si>
  <si>
    <t>1763015995</t>
  </si>
  <si>
    <t>7,5*1,03 'Přepočtené koeficientem množství</t>
  </si>
  <si>
    <t>631311225</t>
  </si>
  <si>
    <t>Mazanina tl přes 80 do 120 mm z betonu prostého se zvýšenými nároky na prostředí tř. C 30/37</t>
  </si>
  <si>
    <t>1260558234</t>
  </si>
  <si>
    <t>Mazanina z betonu  prostého se zvýšenými nároky na prostředí tl. přes 80 do 120 mm tř. C 30/37</t>
  </si>
  <si>
    <t>5,9/2</t>
  </si>
  <si>
    <t>631311235</t>
  </si>
  <si>
    <t>Mazanina tl přes 120 do 240 mm z betonu prostého se zvýšenými nároky na prostředí tř. C 30/37</t>
  </si>
  <si>
    <t>-1565053892</t>
  </si>
  <si>
    <t>Mazanina z betonu  prostého se zvýšenými nároky na prostředí tl. přes 120 do 240 mm tř. C 30/37</t>
  </si>
  <si>
    <t>631319012</t>
  </si>
  <si>
    <t>Příplatek k mazanině tl přes 80 do 120 mm za přehlazení povrchu</t>
  </si>
  <si>
    <t>-94730391</t>
  </si>
  <si>
    <t>Příplatek k cenám mazanin  za úpravu povrchu mazaniny přehlazením, mazanina tl. přes 80 do 120 mm</t>
  </si>
  <si>
    <t>631319013</t>
  </si>
  <si>
    <t>Příplatek k mazanině tl přes 120 do 240 mm za přehlazení povrchu</t>
  </si>
  <si>
    <t>-1615759126</t>
  </si>
  <si>
    <t>Příplatek k cenám mazanin  za úpravu povrchu mazaniny přehlazením, mazanina tl. přes 120 do 240 mm</t>
  </si>
  <si>
    <t>631319192</t>
  </si>
  <si>
    <t>Příplatek k mazanině tl přes 80 do 120 mm za práci v nízkém prostoru</t>
  </si>
  <si>
    <t>145988230</t>
  </si>
  <si>
    <t>Příplatek k cenám mazanin  za práci v nízkém (do 1,30 m) prostoru mazanina tl. přes 80 do 120 mm</t>
  </si>
  <si>
    <t>631319193</t>
  </si>
  <si>
    <t>Příplatek k mazanině tl přes 120 do 240 mm za práci v nízkém prostoru</t>
  </si>
  <si>
    <t>-2045683318</t>
  </si>
  <si>
    <t>Příplatek k cenám mazanin  za práci v nízkém (do 1,30 m) prostoru mazanina tl. přes 120 do 240 mm</t>
  </si>
  <si>
    <t>1433325551</t>
  </si>
  <si>
    <t>871181211</t>
  </si>
  <si>
    <t>Montáž potrubí z PE100 SDR 11 otevřený výkop svařovaných elektrotvarovkou D 50 x 4,6 mm</t>
  </si>
  <si>
    <t>1852464582</t>
  </si>
  <si>
    <t>Montáž vodovodního potrubí z plastů v otevřeném výkopu z polyetylenu PE 100 svařovaných elektrotvarovkou SDR 11/PN16 D 50 x 4,6 mm</t>
  </si>
  <si>
    <t>28613113</t>
  </si>
  <si>
    <t>trubka vodovodní PE100 PN 16 SDR11 63x5,8mm</t>
  </si>
  <si>
    <t>1544961892</t>
  </si>
  <si>
    <t>871270310</t>
  </si>
  <si>
    <t>Montáž kanalizačního potrubí hladkého plnostěnného SN 10 z polypropylenu DN 125</t>
  </si>
  <si>
    <t>7462645</t>
  </si>
  <si>
    <t>Montáž kanalizačního potrubí z plastů z polypropylenu PP hladkého plnostěnného SN 10 DN 125</t>
  </si>
  <si>
    <t>28617002</t>
  </si>
  <si>
    <t>trubka kanalizační PP plnostěnná třívrstvá DN 125x1000mm SN10</t>
  </si>
  <si>
    <t>1914325112</t>
  </si>
  <si>
    <t>871310320</t>
  </si>
  <si>
    <t>Montáž kanalizačního potrubí hladkého plnostěnného SN 12 z polypropylenu DN 150</t>
  </si>
  <si>
    <t>-1238879807</t>
  </si>
  <si>
    <t>Montáž kanalizačního potrubí z plastů z polypropylenu PP hladkého plnostěnného SN 12 DN 150</t>
  </si>
  <si>
    <t>28617037</t>
  </si>
  <si>
    <t>trubka kanalizační PP plnostěnná třívrstvá DN 150x6000mm SN12</t>
  </si>
  <si>
    <t>1693594032</t>
  </si>
  <si>
    <t>8*1,03 'Přepočtené koeficientem množství</t>
  </si>
  <si>
    <t>871360320</t>
  </si>
  <si>
    <t>Montáž kanalizačního potrubí hladkého plnostěnného SN 12 z polypropylenu DN 250</t>
  </si>
  <si>
    <t>-1134523440</t>
  </si>
  <si>
    <t>Montáž kanalizačního potrubí z plastů z polypropylenu PP hladkého plnostěnného SN 12 DN 250</t>
  </si>
  <si>
    <t>13+11</t>
  </si>
  <si>
    <t>28617027</t>
  </si>
  <si>
    <t>trubka kanalizační PP plnostěnná třívrstvá DN 250x1000mm SN12</t>
  </si>
  <si>
    <t>2097149827</t>
  </si>
  <si>
    <t>24*1,015 'Přepočtené koeficientem množství</t>
  </si>
  <si>
    <t>877211112</t>
  </si>
  <si>
    <t>Montáž elektrokolen 90° na vodovodním potrubí z PE trub d 63</t>
  </si>
  <si>
    <t>-1592608370</t>
  </si>
  <si>
    <t>Montáž tvarovek na vodovodním plastovém potrubí z polyetylenu PE 100 elektrotvarovek SDR 11/PN16 kolen 90° d 63</t>
  </si>
  <si>
    <t>28653055</t>
  </si>
  <si>
    <t>elektrokoleno 90° PE 100 D 63mm</t>
  </si>
  <si>
    <t>-1715311989</t>
  </si>
  <si>
    <t>877310310</t>
  </si>
  <si>
    <t>Montáž kolen na kanalizačním potrubí z PP trub hladkých plnostěnných DN 150</t>
  </si>
  <si>
    <t>445589285</t>
  </si>
  <si>
    <t>Montáž tvarovek na kanalizačním plastovém potrubí z polypropylenu PP hladkého plnostěnného kolen DN 150</t>
  </si>
  <si>
    <t>28617162</t>
  </si>
  <si>
    <t>koleno kanalizační PP SN16 15° DN 150</t>
  </si>
  <si>
    <t>-1546267018</t>
  </si>
  <si>
    <t>53</t>
  </si>
  <si>
    <t>28617172</t>
  </si>
  <si>
    <t>koleno kanalizační PP SN16 30° DN 150</t>
  </si>
  <si>
    <t>2146829648</t>
  </si>
  <si>
    <t>54</t>
  </si>
  <si>
    <t>877310320</t>
  </si>
  <si>
    <t>Montáž odboček na kanalizačním potrubí z PP trub hladkých plnostěnných DN 150</t>
  </si>
  <si>
    <t>1487657597</t>
  </si>
  <si>
    <t>Montáž tvarovek na kanalizačním plastovém potrubí z polypropylenu PP hladkého plnostěnného odboček DN 150</t>
  </si>
  <si>
    <t>55</t>
  </si>
  <si>
    <t>28617407</t>
  </si>
  <si>
    <t>odbočka sedlová kanalizace PP korugované DN 400/150</t>
  </si>
  <si>
    <t>-277953160</t>
  </si>
  <si>
    <t>56</t>
  </si>
  <si>
    <t>890411851</t>
  </si>
  <si>
    <t>Bourání šachet z prefabrikovaných skruží strojně obestavěného prostoru do 1,5 m3</t>
  </si>
  <si>
    <t>1286563499</t>
  </si>
  <si>
    <t>Bourání šachet a jímek strojně velikosti obestavěného prostoru do 1,5 m3 z prefabrikovaných skruží</t>
  </si>
  <si>
    <t>odbourání stávající uliční vpusti</t>
  </si>
  <si>
    <t>57</t>
  </si>
  <si>
    <t>R894411121</t>
  </si>
  <si>
    <t>Zřízení šachet kanalizačních z betonových dílců na potrubí DN přes 200 do 400 dno beton tř. C 25/30</t>
  </si>
  <si>
    <t>1658764978</t>
  </si>
  <si>
    <t>Zřízení šachet kanalizačních z betonových dílců výšky vstupu do 1,50 m s obložením dna betonem tř. C 25/30, na potrubí DN přes 200 do 400</t>
  </si>
  <si>
    <t>58</t>
  </si>
  <si>
    <t>59224033</t>
  </si>
  <si>
    <t>dno betonové šachtové žlab kamenina nástupnice beton 100x78,5x15cm</t>
  </si>
  <si>
    <t>-1270300680</t>
  </si>
  <si>
    <t>dno betonové šachtové DN 300 žlab kamenina nástupnice beton 100x78,5x15cm</t>
  </si>
  <si>
    <t>59</t>
  </si>
  <si>
    <t>59224029</t>
  </si>
  <si>
    <t>dno betonové šachtové betonový žlab i nástupnice 100x78,5x15cm</t>
  </si>
  <si>
    <t>1728481342</t>
  </si>
  <si>
    <t>60</t>
  </si>
  <si>
    <t>59224023</t>
  </si>
  <si>
    <t>dno betonové šachtové betonový žlab i nástupnice 100x63,5x15cm</t>
  </si>
  <si>
    <t>-1647712278</t>
  </si>
  <si>
    <t>61</t>
  </si>
  <si>
    <t>59224071</t>
  </si>
  <si>
    <t>skruž betonová DN 1000x250, 100x25x9cm</t>
  </si>
  <si>
    <t>1147129361</t>
  </si>
  <si>
    <t>62</t>
  </si>
  <si>
    <t>59224073</t>
  </si>
  <si>
    <t>skruž betonová DN 1000x500, 100x50x9cm</t>
  </si>
  <si>
    <t>-1039871815</t>
  </si>
  <si>
    <t>63</t>
  </si>
  <si>
    <t>59224069</t>
  </si>
  <si>
    <t>skruž betonová DN 1000x1000, 100x100x12cm</t>
  </si>
  <si>
    <t>203766849</t>
  </si>
  <si>
    <t>64</t>
  </si>
  <si>
    <t>472264633</t>
  </si>
  <si>
    <t>65</t>
  </si>
  <si>
    <t>-305332930</t>
  </si>
  <si>
    <t>66</t>
  </si>
  <si>
    <t>59224185</t>
  </si>
  <si>
    <t>prstenec šachtový vyrovnávací betonový 625x120x60mm</t>
  </si>
  <si>
    <t>-333348690</t>
  </si>
  <si>
    <t>67</t>
  </si>
  <si>
    <t>-188638502</t>
  </si>
  <si>
    <t>68</t>
  </si>
  <si>
    <t>59224075</t>
  </si>
  <si>
    <t>deska betonová zákrytová k ukončení šachet 1000/625x200mm</t>
  </si>
  <si>
    <t>-72563767</t>
  </si>
  <si>
    <t>69</t>
  </si>
  <si>
    <t>899304111</t>
  </si>
  <si>
    <t>Osazení poklop železobetonových včetně rámů jakékoli hmotnosti</t>
  </si>
  <si>
    <t>942703880</t>
  </si>
  <si>
    <t>Osazení poklopů železobetonových včetně rámů jakékoliv hmotnosti</t>
  </si>
  <si>
    <t>70</t>
  </si>
  <si>
    <t>55241011</t>
  </si>
  <si>
    <t>poklop třída B125, kruhový rám, vstup 600mm bez ventilace</t>
  </si>
  <si>
    <t>-969554999</t>
  </si>
  <si>
    <t>71</t>
  </si>
  <si>
    <t>R894811233</t>
  </si>
  <si>
    <t>Revizní šachta z PP typ pravý/přímý/levý, DN 400/125 tlak 12,5 t hl od 1360 do 1730 mm</t>
  </si>
  <si>
    <t>1837361024</t>
  </si>
  <si>
    <t>Revizní šachta z PP v otevřeném výkopu typ pravý/přímý/levý (DN šachty/DN trubního vedení) DN 400/125, odolnost vnějšímu tlaku 12,5 t, hloubka od 1360 do 1730 mm</t>
  </si>
  <si>
    <t>72</t>
  </si>
  <si>
    <t>28661802</t>
  </si>
  <si>
    <t>těsnění šachtové roury DN 425</t>
  </si>
  <si>
    <t>-1162877689</t>
  </si>
  <si>
    <t>73</t>
  </si>
  <si>
    <t>894812003</t>
  </si>
  <si>
    <t>Revizní a čistící šachta z PP šachtové dno DN 400/150 pravý a levý přítok</t>
  </si>
  <si>
    <t>-395591922</t>
  </si>
  <si>
    <t>Revizní a čistící šachta z polypropylenu PP pro hladké trouby DN 400 šachtové dno (DN šachty / DN trubního vedení) DN 400/150 pravý a levý přítok</t>
  </si>
  <si>
    <t>74</t>
  </si>
  <si>
    <t>894812031</t>
  </si>
  <si>
    <t>Revizní a čistící šachta z PP DN 400 šachtová roura korugovaná bez hrdla světlé hloubky 1000 mm</t>
  </si>
  <si>
    <t>185925977</t>
  </si>
  <si>
    <t>Revizní a čistící šachta z polypropylenu PP pro hladké trouby DN 400 roura šachtová korugovaná bez hrdla, světlé hloubky 1000 mm</t>
  </si>
  <si>
    <t>75</t>
  </si>
  <si>
    <t>894812041</t>
  </si>
  <si>
    <t>Příplatek k rourám revizní a čistící šachty z PP DN 400 za uříznutí šachtové roury</t>
  </si>
  <si>
    <t>-1881895869</t>
  </si>
  <si>
    <t>Revizní a čistící šachta z polypropylenu PP pro hladké trouby DN 400 roura šachtová korugovaná Příplatek k cenám 2031 - 2035 za uříznutí šachtové roury</t>
  </si>
  <si>
    <t>76</t>
  </si>
  <si>
    <t>894812063</t>
  </si>
  <si>
    <t>Revizní a čistící šachta z PP DN 400 poklop litinový plný do teleskopické trubky pro třídu zatížení D400</t>
  </si>
  <si>
    <t>-685959365</t>
  </si>
  <si>
    <t>Revizní a čistící šachta z polypropylenu PP pro hladké trouby DN 400 poklop litinový (pro třídu zatížení) plný do teleskopické trubky (D400)</t>
  </si>
  <si>
    <t>77</t>
  </si>
  <si>
    <t>895941111</t>
  </si>
  <si>
    <t>Zřízení vpusti kanalizační uliční z betonových dílců typ UV-50 normální</t>
  </si>
  <si>
    <t>1420836730</t>
  </si>
  <si>
    <t>Zřízení vpusti kanalizační  uliční z betonových dílců typ UV-50 normální</t>
  </si>
  <si>
    <t>78</t>
  </si>
  <si>
    <t>59223824</t>
  </si>
  <si>
    <t>vpusť uliční skruž betonová 590x500x50mm s výtokem (bez vložky)</t>
  </si>
  <si>
    <t>652988180</t>
  </si>
  <si>
    <t>79</t>
  </si>
  <si>
    <t>59223826</t>
  </si>
  <si>
    <t>vpusť uliční skruž betonová 590x500x50mm</t>
  </si>
  <si>
    <t>1700602179</t>
  </si>
  <si>
    <t>80</t>
  </si>
  <si>
    <t>59223871</t>
  </si>
  <si>
    <t>koš vysoký pro uliční vpusti žárově Pz plech pro rám 500/500mm</t>
  </si>
  <si>
    <t>-1241434444</t>
  </si>
  <si>
    <t>81</t>
  </si>
  <si>
    <t>R59223852</t>
  </si>
  <si>
    <t>dno pro uliční vpusť s kalovou prohlubní betonové 500x490x50mm</t>
  </si>
  <si>
    <t>392335989</t>
  </si>
  <si>
    <t>82</t>
  </si>
  <si>
    <t>R59223864</t>
  </si>
  <si>
    <t>prstenec pro uliční vpusť vyrovnávací betonový 500x20mm</t>
  </si>
  <si>
    <t>627732618</t>
  </si>
  <si>
    <t>83</t>
  </si>
  <si>
    <t>899202211</t>
  </si>
  <si>
    <t>Demontáž mříží litinových včetně rámů hmotnosti přes 50 do 100 kg</t>
  </si>
  <si>
    <t>-1009722211</t>
  </si>
  <si>
    <t>Demontáž mříží litinových včetně rámů, hmotnosti jednotlivě přes 50 do 100 Kg</t>
  </si>
  <si>
    <t>84</t>
  </si>
  <si>
    <t>899204112</t>
  </si>
  <si>
    <t>Osazení mříží litinových včetně rámů a košů na bahno pro třídu zatížení D400, E600</t>
  </si>
  <si>
    <t>1382038939</t>
  </si>
  <si>
    <t>85</t>
  </si>
  <si>
    <t>55242330</t>
  </si>
  <si>
    <t>mříž D 400 -  konkávní 600x600 4-stranný rám</t>
  </si>
  <si>
    <t>925522622</t>
  </si>
  <si>
    <t>86</t>
  </si>
  <si>
    <t>Montáž a dodávka spojovacích prostupů retenční nádrže</t>
  </si>
  <si>
    <t>-799139110</t>
  </si>
  <si>
    <t>v položce je zahrnuta montáž a dodávka všech komponentů a materiálů potřebných na provedení spojovacích prostupů retenční nádrže</t>
  </si>
  <si>
    <t>položka zahrnuje i dodání a montáž všech materiálů potřebných na utěsnění prostupů po vložení spojovacího potrubí</t>
  </si>
  <si>
    <t>položka obsahuje kompletní dodání a provedení těchto prostupů</t>
  </si>
  <si>
    <t>87</t>
  </si>
  <si>
    <t>Montáž a dodávka čerpací stanice včetně veškerého vystrojení, technologie, elektropřípojky, zapojení, osazení</t>
  </si>
  <si>
    <t>-1421187113</t>
  </si>
  <si>
    <t>položka obsahuje montáž a dodání kompletní čerpací stanice včetně jejího vystrojení, napojení na elektrickou energii a uvedení do provozu</t>
  </si>
  <si>
    <t>položka obsahuje i vytvoření vstupního komínku s osazením vstupního poklopu s rámem</t>
  </si>
  <si>
    <t>v položce je zahrnuto i provedení případných prostupů s jejich vodotěsným utěsněním pro ovládání čerpací stanice</t>
  </si>
  <si>
    <t>v položce je zahrnuto i provedení elektropřípojky z čerpací stanice do ovládací skříně včetně dodání a uložení všech potřebných chrániček</t>
  </si>
  <si>
    <t>položka obsahuje i případné jeřábnické práce, dovoz čerpací stanice včetně veškerého vystrojení a případná omezení na staveništi</t>
  </si>
  <si>
    <t>88</t>
  </si>
  <si>
    <t>R003</t>
  </si>
  <si>
    <t>Montáž a dodávka retenční nádrže včetně veškerého vystrojení, osazení</t>
  </si>
  <si>
    <t>-748062633</t>
  </si>
  <si>
    <t>položka obsahuje dodání a montáž kompletní retenční nádrže včetně kompletního vystrojení</t>
  </si>
  <si>
    <t>v položce jsou zahrnuty i veškeré jeřábnické práce, přípravné práce a dokončovací práce</t>
  </si>
  <si>
    <t>položka obsahuje i zajištění veškerých případných omezení na staveništi (např. dopravní omezení apod.)</t>
  </si>
  <si>
    <t>položka obsahuje i dovoz komponentů retenční nádrže</t>
  </si>
  <si>
    <t>položka obsahuje i dodání a osazení vstupních otvorů včetně jejich osazení - skruže, vyrovnávací prstence, poklopy, rámy apod.</t>
  </si>
  <si>
    <t>89</t>
  </si>
  <si>
    <t>919112111</t>
  </si>
  <si>
    <t>Řezání dilatačních spár š 4 mm hl do 60 mm příčných nebo podélných v živičném krytu</t>
  </si>
  <si>
    <t>587094370</t>
  </si>
  <si>
    <t>Řezání dilatačních spár v živičném krytu  příčných nebo podélných, šířky 4 mm, hloubky do 60 mm</t>
  </si>
  <si>
    <t>13,1+12,4+12</t>
  </si>
  <si>
    <t>90</t>
  </si>
  <si>
    <t>-1859419045</t>
  </si>
  <si>
    <t>91</t>
  </si>
  <si>
    <t>919735113</t>
  </si>
  <si>
    <t>Řezání stávajícího živičného krytu hl přes 100 do 150 mm</t>
  </si>
  <si>
    <t>1682132852</t>
  </si>
  <si>
    <t>Řezání stávajícího živičného krytu nebo podkladu  hloubky přes 100 do 150 mm</t>
  </si>
  <si>
    <t>13,1+12,4</t>
  </si>
  <si>
    <t>92</t>
  </si>
  <si>
    <t>977151117</t>
  </si>
  <si>
    <t>Jádrové vrty diamantovými korunkami do stavebních materiálů D přes 80 do 90 mm</t>
  </si>
  <si>
    <t>-1429509984</t>
  </si>
  <si>
    <t>Jádrové vrty diamantovými korunkami do stavebních materiálů (železobetonu, betonu, cihel, obkladů, dlažeb, kamene) průměru přes 80 do 90 mm</t>
  </si>
  <si>
    <t>93</t>
  </si>
  <si>
    <t>977151124</t>
  </si>
  <si>
    <t>Jádrové vrty diamantovými korunkami do stavebních materiálů D přes 150 do 180 mm</t>
  </si>
  <si>
    <t>1042545538</t>
  </si>
  <si>
    <t>Jádrové vrty diamantovými korunkami do stavebních materiálů (železobetonu, betonu, cihel, obkladů, dlažeb, kamene) průměru přes 150 do 180 mm</t>
  </si>
  <si>
    <t>94</t>
  </si>
  <si>
    <t>337180327</t>
  </si>
  <si>
    <t>95</t>
  </si>
  <si>
    <t>-1343243459</t>
  </si>
  <si>
    <t>43,732*12 'Přepočtené koeficientem množství</t>
  </si>
  <si>
    <t>96</t>
  </si>
  <si>
    <t>-75343752</t>
  </si>
  <si>
    <t>9,052</t>
  </si>
  <si>
    <t>97</t>
  </si>
  <si>
    <t>1442070076</t>
  </si>
  <si>
    <t>3,248</t>
  </si>
  <si>
    <t>98</t>
  </si>
  <si>
    <t>622331151</t>
  </si>
  <si>
    <t>12,222</t>
  </si>
  <si>
    <t>99</t>
  </si>
  <si>
    <t>-1080386127</t>
  </si>
  <si>
    <t>19,14</t>
  </si>
  <si>
    <t>100</t>
  </si>
  <si>
    <t>723320356</t>
  </si>
  <si>
    <t xml:space="preserve">
Tréninková hala pro míčové sporty VODOVA</t>
  </si>
  <si>
    <t>KRYCÍ LIST SOUPISU PRACÍ</t>
  </si>
  <si>
    <t>REKAPITULACE ČLENĚNÍ SOUPISU PRACÍ</t>
  </si>
  <si>
    <t>SOUPIS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</si>
</sst>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2" borderId="16" xfId="0" applyFont="1" applyFill="1" applyBorder="1" applyAlignment="1" applyProtection="1">
      <alignment horizontal="center" vertical="center" wrapText="1"/>
    </xf>
    <xf numFmtId="0" fontId="15" fillId="2" borderId="1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1" fillId="0" borderId="12" xfId="0" applyNumberFormat="1" applyFont="1" applyBorder="1" applyAlignment="1" applyProtection="1"/>
    <xf numFmtId="166" fontId="21" fillId="0" borderId="13" xfId="0" applyNumberFormat="1" applyFont="1" applyBorder="1" applyAlignment="1" applyProtection="1"/>
    <xf numFmtId="4" fontId="2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0" borderId="22" xfId="0" applyNumberFormat="1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0" borderId="14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412"/>
  <sheetViews>
    <sheetView showGridLines="0" showZeros="0" tabSelected="1" view="pageBreakPreview" zoomScale="60" zoomScaleNormal="85" workbookViewId="0">
      <selection activeCell="X43" sqref="X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1" spans="1:56">
      <c r="A1" s="13"/>
    </row>
    <row r="2" spans="1:56" ht="36.950000000000003" customHeight="1"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1" t="s">
        <v>46</v>
      </c>
      <c r="AZ2" s="37" t="s">
        <v>237</v>
      </c>
      <c r="BA2" s="37" t="s">
        <v>237</v>
      </c>
      <c r="BB2" s="37" t="s">
        <v>0</v>
      </c>
      <c r="BC2" s="37" t="s">
        <v>238</v>
      </c>
      <c r="BD2" s="37" t="s">
        <v>45</v>
      </c>
    </row>
    <row r="3" spans="1:56" ht="6.9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12"/>
      <c r="AT3" s="11" t="s">
        <v>45</v>
      </c>
      <c r="AZ3" s="37" t="s">
        <v>239</v>
      </c>
      <c r="BA3" s="37" t="s">
        <v>239</v>
      </c>
      <c r="BB3" s="37" t="s">
        <v>0</v>
      </c>
      <c r="BC3" s="37" t="s">
        <v>240</v>
      </c>
      <c r="BD3" s="37" t="s">
        <v>45</v>
      </c>
    </row>
    <row r="4" spans="1:56" ht="24.95" customHeight="1">
      <c r="B4" s="12"/>
      <c r="D4" s="40" t="s">
        <v>631</v>
      </c>
      <c r="L4" s="12"/>
      <c r="M4" s="41" t="s">
        <v>4</v>
      </c>
      <c r="AT4" s="11" t="s">
        <v>1</v>
      </c>
      <c r="AZ4" s="37" t="s">
        <v>241</v>
      </c>
      <c r="BA4" s="37" t="s">
        <v>241</v>
      </c>
      <c r="BB4" s="37" t="s">
        <v>0</v>
      </c>
      <c r="BC4" s="37" t="s">
        <v>242</v>
      </c>
      <c r="BD4" s="37" t="s">
        <v>45</v>
      </c>
    </row>
    <row r="5" spans="1:56" ht="6.95" customHeight="1">
      <c r="B5" s="12"/>
      <c r="L5" s="12"/>
      <c r="AZ5" s="37" t="s">
        <v>243</v>
      </c>
      <c r="BA5" s="37" t="s">
        <v>243</v>
      </c>
      <c r="BB5" s="37" t="s">
        <v>0</v>
      </c>
      <c r="BC5" s="37" t="s">
        <v>244</v>
      </c>
      <c r="BD5" s="37" t="s">
        <v>45</v>
      </c>
    </row>
    <row r="6" spans="1:56" ht="12" customHeight="1">
      <c r="B6" s="12"/>
      <c r="D6" s="42" t="s">
        <v>5</v>
      </c>
      <c r="L6" s="12"/>
      <c r="AZ6" s="37" t="s">
        <v>245</v>
      </c>
      <c r="BA6" s="37" t="s">
        <v>245</v>
      </c>
      <c r="BB6" s="37" t="s">
        <v>0</v>
      </c>
      <c r="BC6" s="37" t="s">
        <v>246</v>
      </c>
      <c r="BD6" s="37" t="s">
        <v>45</v>
      </c>
    </row>
    <row r="7" spans="1:56" ht="28.5" customHeight="1">
      <c r="B7" s="12"/>
      <c r="E7" s="178" t="s">
        <v>630</v>
      </c>
      <c r="F7" s="179"/>
      <c r="G7" s="179"/>
      <c r="H7" s="179"/>
      <c r="L7" s="12"/>
      <c r="AZ7" s="37" t="s">
        <v>189</v>
      </c>
      <c r="BA7" s="37" t="s">
        <v>189</v>
      </c>
      <c r="BB7" s="37" t="s">
        <v>0</v>
      </c>
      <c r="BC7" s="37" t="s">
        <v>247</v>
      </c>
      <c r="BD7" s="37" t="s">
        <v>45</v>
      </c>
    </row>
    <row r="8" spans="1:56" s="2" customFormat="1" ht="12" customHeight="1">
      <c r="A8" s="18"/>
      <c r="B8" s="21"/>
      <c r="C8" s="18"/>
      <c r="D8" s="42" t="s">
        <v>47</v>
      </c>
      <c r="E8" s="18"/>
      <c r="F8" s="18"/>
      <c r="G8" s="18"/>
      <c r="H8" s="18"/>
      <c r="I8" s="18"/>
      <c r="J8" s="18"/>
      <c r="K8" s="18"/>
      <c r="L8" s="22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Z8" s="37" t="s">
        <v>248</v>
      </c>
      <c r="BA8" s="37" t="s">
        <v>248</v>
      </c>
      <c r="BB8" s="37" t="s">
        <v>0</v>
      </c>
      <c r="BC8" s="37" t="s">
        <v>249</v>
      </c>
      <c r="BD8" s="37" t="s">
        <v>45</v>
      </c>
    </row>
    <row r="9" spans="1:56" s="2" customFormat="1" ht="30" customHeight="1">
      <c r="A9" s="18"/>
      <c r="B9" s="21"/>
      <c r="C9" s="18"/>
      <c r="D9" s="18"/>
      <c r="E9" s="180" t="s">
        <v>250</v>
      </c>
      <c r="F9" s="181"/>
      <c r="G9" s="181"/>
      <c r="H9" s="181"/>
      <c r="I9" s="18"/>
      <c r="J9" s="18"/>
      <c r="K9" s="18"/>
      <c r="L9" s="22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Z9" s="37" t="s">
        <v>251</v>
      </c>
      <c r="BA9" s="37" t="s">
        <v>251</v>
      </c>
      <c r="BB9" s="37" t="s">
        <v>0</v>
      </c>
      <c r="BC9" s="37" t="s">
        <v>252</v>
      </c>
      <c r="BD9" s="37" t="s">
        <v>45</v>
      </c>
    </row>
    <row r="10" spans="1:56" s="2" customFormat="1">
      <c r="A10" s="18"/>
      <c r="B10" s="21"/>
      <c r="C10" s="18"/>
      <c r="D10" s="18"/>
      <c r="E10" s="18"/>
      <c r="F10" s="18"/>
      <c r="G10" s="18"/>
      <c r="H10" s="18"/>
      <c r="I10" s="18"/>
      <c r="J10" s="18"/>
      <c r="K10" s="18"/>
      <c r="L10" s="22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56" s="2" customFormat="1" ht="12" customHeight="1">
      <c r="A11" s="18"/>
      <c r="B11" s="21"/>
      <c r="C11" s="18"/>
      <c r="D11" s="42" t="s">
        <v>7</v>
      </c>
      <c r="E11" s="18"/>
      <c r="F11" s="43" t="s">
        <v>0</v>
      </c>
      <c r="G11" s="18"/>
      <c r="H11" s="18"/>
      <c r="I11" s="42" t="s">
        <v>8</v>
      </c>
      <c r="J11" s="43" t="s">
        <v>0</v>
      </c>
      <c r="K11" s="18"/>
      <c r="L11" s="22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56" s="2" customFormat="1" ht="12" customHeight="1">
      <c r="A12" s="18"/>
      <c r="B12" s="21"/>
      <c r="C12" s="18"/>
      <c r="D12" s="42" t="s">
        <v>9</v>
      </c>
      <c r="E12" s="18"/>
      <c r="F12" s="43" t="s">
        <v>10</v>
      </c>
      <c r="G12" s="18"/>
      <c r="H12" s="18"/>
      <c r="I12" s="42" t="s">
        <v>11</v>
      </c>
      <c r="J12" s="44">
        <f ca="1">TODAY()</f>
        <v>44453</v>
      </c>
      <c r="K12" s="18"/>
      <c r="L12" s="22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56" s="2" customFormat="1" ht="10.9" customHeight="1">
      <c r="A13" s="18"/>
      <c r="B13" s="21"/>
      <c r="C13" s="18"/>
      <c r="D13" s="18"/>
      <c r="E13" s="18"/>
      <c r="F13" s="18"/>
      <c r="G13" s="18"/>
      <c r="H13" s="18"/>
      <c r="I13" s="18"/>
      <c r="J13" s="18"/>
      <c r="K13" s="18"/>
      <c r="L13" s="22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56" s="2" customFormat="1" ht="12" customHeight="1">
      <c r="A14" s="18"/>
      <c r="B14" s="21"/>
      <c r="C14" s="18"/>
      <c r="D14" s="42" t="s">
        <v>12</v>
      </c>
      <c r="E14" s="18"/>
      <c r="F14" s="18"/>
      <c r="G14" s="18"/>
      <c r="H14" s="18"/>
      <c r="I14" s="42" t="s">
        <v>13</v>
      </c>
      <c r="J14" s="43"/>
      <c r="K14" s="18"/>
      <c r="L14" s="22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56" s="2" customFormat="1" ht="18" customHeight="1">
      <c r="A15" s="18"/>
      <c r="B15" s="21"/>
      <c r="C15" s="18"/>
      <c r="D15" s="18"/>
      <c r="E15" s="43"/>
      <c r="F15" s="18"/>
      <c r="G15" s="18"/>
      <c r="H15" s="18"/>
      <c r="I15" s="42" t="s">
        <v>14</v>
      </c>
      <c r="J15" s="43"/>
      <c r="K15" s="18"/>
      <c r="L15" s="22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56" s="2" customFormat="1" ht="6.95" customHeight="1">
      <c r="A16" s="18"/>
      <c r="B16" s="21"/>
      <c r="C16" s="18"/>
      <c r="D16" s="18"/>
      <c r="E16" s="18"/>
      <c r="F16" s="18"/>
      <c r="G16" s="18"/>
      <c r="H16" s="18"/>
      <c r="I16" s="18"/>
      <c r="J16" s="18"/>
      <c r="K16" s="18"/>
      <c r="L16" s="22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" customFormat="1" ht="12.75">
      <c r="A17" s="18"/>
      <c r="B17" s="21"/>
      <c r="C17" s="18"/>
      <c r="D17" s="42" t="s">
        <v>15</v>
      </c>
      <c r="E17" s="18"/>
      <c r="F17" s="18"/>
      <c r="G17" s="18"/>
      <c r="H17" s="18"/>
      <c r="I17" s="42" t="s">
        <v>13</v>
      </c>
      <c r="J17" s="43"/>
      <c r="K17" s="18"/>
      <c r="L17" s="22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" customFormat="1" ht="12.75">
      <c r="A18" s="18"/>
      <c r="B18" s="21"/>
      <c r="C18" s="18"/>
      <c r="D18" s="18"/>
      <c r="E18" s="182"/>
      <c r="F18" s="182"/>
      <c r="G18" s="182"/>
      <c r="H18" s="182"/>
      <c r="I18" s="42" t="s">
        <v>14</v>
      </c>
      <c r="J18" s="43"/>
      <c r="K18" s="18"/>
      <c r="L18" s="22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" customFormat="1">
      <c r="A19" s="18"/>
      <c r="B19" s="21"/>
      <c r="C19" s="18"/>
      <c r="D19" s="18"/>
      <c r="E19" s="18"/>
      <c r="F19" s="18"/>
      <c r="G19" s="18"/>
      <c r="H19" s="18"/>
      <c r="I19" s="18"/>
      <c r="J19" s="18"/>
      <c r="K19" s="18"/>
      <c r="L19" s="22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" customFormat="1" ht="12.75">
      <c r="A20" s="18"/>
      <c r="B20" s="21"/>
      <c r="C20" s="18"/>
      <c r="D20" s="42" t="s">
        <v>16</v>
      </c>
      <c r="E20" s="18"/>
      <c r="F20" s="18"/>
      <c r="G20" s="18"/>
      <c r="H20" s="18"/>
      <c r="I20" s="42" t="s">
        <v>13</v>
      </c>
      <c r="J20" s="43"/>
      <c r="K20" s="18"/>
      <c r="L20" s="22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ht="12.75">
      <c r="A21" s="18"/>
      <c r="B21" s="21"/>
      <c r="C21" s="18"/>
      <c r="D21" s="18"/>
      <c r="E21" s="43"/>
      <c r="F21" s="18"/>
      <c r="G21" s="18"/>
      <c r="H21" s="18"/>
      <c r="I21" s="42" t="s">
        <v>14</v>
      </c>
      <c r="J21" s="43"/>
      <c r="K21" s="18"/>
      <c r="L21" s="22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>
      <c r="A22" s="18"/>
      <c r="B22" s="21"/>
      <c r="C22" s="18"/>
      <c r="D22" s="18"/>
      <c r="E22" s="18"/>
      <c r="F22" s="18"/>
      <c r="G22" s="18"/>
      <c r="H22" s="18"/>
      <c r="I22" s="18"/>
      <c r="J22" s="18"/>
      <c r="K22" s="18"/>
      <c r="L22" s="22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" customFormat="1" ht="12.75">
      <c r="A23" s="18"/>
      <c r="B23" s="21"/>
      <c r="C23" s="18"/>
      <c r="D23" s="42" t="s">
        <v>18</v>
      </c>
      <c r="E23" s="18"/>
      <c r="F23" s="18"/>
      <c r="G23" s="18"/>
      <c r="H23" s="18"/>
      <c r="I23" s="42" t="s">
        <v>13</v>
      </c>
      <c r="J23" s="43"/>
      <c r="K23" s="18"/>
      <c r="L23" s="22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" customFormat="1" ht="12.75">
      <c r="A24" s="18"/>
      <c r="B24" s="21"/>
      <c r="C24" s="18"/>
      <c r="D24" s="18"/>
      <c r="E24" s="43"/>
      <c r="F24" s="18"/>
      <c r="G24" s="18"/>
      <c r="H24" s="18"/>
      <c r="I24" s="42" t="s">
        <v>14</v>
      </c>
      <c r="J24" s="43"/>
      <c r="K24" s="18"/>
      <c r="L24" s="22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" customFormat="1">
      <c r="A25" s="18"/>
      <c r="B25" s="21"/>
      <c r="C25" s="18"/>
      <c r="D25" s="18"/>
      <c r="E25" s="18"/>
      <c r="F25" s="18"/>
      <c r="G25" s="18"/>
      <c r="H25" s="18"/>
      <c r="I25" s="18"/>
      <c r="J25" s="18"/>
      <c r="K25" s="18"/>
      <c r="L25" s="22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" customFormat="1" ht="12.75">
      <c r="A26" s="18"/>
      <c r="B26" s="21"/>
      <c r="C26" s="18"/>
      <c r="D26" s="42" t="s">
        <v>19</v>
      </c>
      <c r="E26" s="18"/>
      <c r="F26" s="18"/>
      <c r="G26" s="18"/>
      <c r="H26" s="18"/>
      <c r="I26" s="18"/>
      <c r="J26" s="18"/>
      <c r="K26" s="18"/>
      <c r="L26" s="22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3" customFormat="1" ht="12.75">
      <c r="A27" s="45"/>
      <c r="B27" s="46"/>
      <c r="C27" s="45"/>
      <c r="D27" s="45"/>
      <c r="E27" s="183" t="s">
        <v>0</v>
      </c>
      <c r="F27" s="183"/>
      <c r="G27" s="183"/>
      <c r="H27" s="183"/>
      <c r="I27" s="45"/>
      <c r="J27" s="45"/>
      <c r="K27" s="45"/>
      <c r="L27" s="47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>
      <c r="A28" s="18"/>
      <c r="B28" s="21"/>
      <c r="C28" s="18"/>
      <c r="D28" s="18"/>
      <c r="E28" s="18"/>
      <c r="F28" s="18"/>
      <c r="G28" s="18"/>
      <c r="H28" s="18"/>
      <c r="I28" s="18"/>
      <c r="J28" s="18"/>
      <c r="K28" s="18"/>
      <c r="L28" s="22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" customFormat="1">
      <c r="A29" s="18"/>
      <c r="B29" s="21"/>
      <c r="C29" s="18"/>
      <c r="D29" s="48"/>
      <c r="E29" s="48"/>
      <c r="F29" s="48"/>
      <c r="G29" s="48"/>
      <c r="H29" s="48"/>
      <c r="I29" s="48"/>
      <c r="J29" s="48"/>
      <c r="K29" s="48"/>
      <c r="L29" s="22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" customFormat="1" ht="15.75">
      <c r="A30" s="18"/>
      <c r="B30" s="21"/>
      <c r="C30" s="18"/>
      <c r="D30" s="49" t="s">
        <v>20</v>
      </c>
      <c r="E30" s="18"/>
      <c r="F30" s="18"/>
      <c r="G30" s="18"/>
      <c r="H30" s="18"/>
      <c r="I30" s="18"/>
      <c r="J30" s="50">
        <f>ROUND(J126, 2)</f>
        <v>0</v>
      </c>
      <c r="K30" s="18"/>
      <c r="L30" s="22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" customFormat="1">
      <c r="A31" s="18"/>
      <c r="B31" s="21"/>
      <c r="C31" s="18"/>
      <c r="D31" s="48"/>
      <c r="E31" s="48"/>
      <c r="F31" s="48"/>
      <c r="G31" s="48"/>
      <c r="H31" s="48"/>
      <c r="I31" s="48"/>
      <c r="J31" s="48"/>
      <c r="K31" s="48"/>
      <c r="L31" s="22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" customFormat="1" ht="12.75">
      <c r="A32" s="18"/>
      <c r="B32" s="21"/>
      <c r="C32" s="18"/>
      <c r="D32" s="18"/>
      <c r="E32" s="18"/>
      <c r="F32" s="51" t="s">
        <v>22</v>
      </c>
      <c r="G32" s="18"/>
      <c r="H32" s="18"/>
      <c r="I32" s="51" t="s">
        <v>21</v>
      </c>
      <c r="J32" s="51" t="s">
        <v>23</v>
      </c>
      <c r="K32" s="18"/>
      <c r="L32" s="22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" customFormat="1" ht="12.75">
      <c r="A33" s="18"/>
      <c r="B33" s="21"/>
      <c r="C33" s="18"/>
      <c r="D33" s="52" t="s">
        <v>24</v>
      </c>
      <c r="E33" s="42" t="s">
        <v>25</v>
      </c>
      <c r="F33" s="53">
        <f>ROUND((SUM(BE126:BE411)),  2)</f>
        <v>0</v>
      </c>
      <c r="G33" s="18"/>
      <c r="H33" s="18"/>
      <c r="I33" s="54">
        <v>0.21</v>
      </c>
      <c r="J33" s="53">
        <f>ROUND(((SUM(BE126:BE411))*I33),  2)</f>
        <v>0</v>
      </c>
      <c r="K33" s="18"/>
      <c r="L33" s="22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" customFormat="1" ht="12.75">
      <c r="A34" s="18"/>
      <c r="B34" s="21"/>
      <c r="C34" s="18"/>
      <c r="D34" s="18"/>
      <c r="E34" s="42" t="s">
        <v>26</v>
      </c>
      <c r="F34" s="53">
        <f>ROUND((SUM(BF126:BF411)),  2)</f>
        <v>0</v>
      </c>
      <c r="G34" s="18"/>
      <c r="H34" s="18"/>
      <c r="I34" s="54">
        <v>0.15</v>
      </c>
      <c r="J34" s="53">
        <f>ROUND(((SUM(BF126:BF411))*I34),  2)</f>
        <v>0</v>
      </c>
      <c r="K34" s="18"/>
      <c r="L34" s="22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" customFormat="1" ht="12.75">
      <c r="A35" s="18"/>
      <c r="B35" s="21"/>
      <c r="C35" s="18"/>
      <c r="D35" s="18"/>
      <c r="E35" s="42" t="s">
        <v>27</v>
      </c>
      <c r="F35" s="53">
        <f>ROUND((SUM(BG126:BG411)),  2)</f>
        <v>0</v>
      </c>
      <c r="G35" s="18"/>
      <c r="H35" s="18"/>
      <c r="I35" s="54">
        <v>0.21</v>
      </c>
      <c r="J35" s="53">
        <f>0</f>
        <v>0</v>
      </c>
      <c r="K35" s="18"/>
      <c r="L35" s="22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" customFormat="1" ht="12.75">
      <c r="A36" s="18"/>
      <c r="B36" s="21"/>
      <c r="C36" s="18"/>
      <c r="D36" s="18"/>
      <c r="E36" s="42" t="s">
        <v>28</v>
      </c>
      <c r="F36" s="53">
        <f>ROUND((SUM(BH126:BH411)),  2)</f>
        <v>0</v>
      </c>
      <c r="G36" s="18"/>
      <c r="H36" s="18"/>
      <c r="I36" s="54">
        <v>0.15</v>
      </c>
      <c r="J36" s="53">
        <f>0</f>
        <v>0</v>
      </c>
      <c r="K36" s="18"/>
      <c r="L36" s="22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" customFormat="1" ht="12.75">
      <c r="A37" s="18"/>
      <c r="B37" s="21"/>
      <c r="C37" s="18"/>
      <c r="D37" s="18"/>
      <c r="E37" s="42" t="s">
        <v>29</v>
      </c>
      <c r="F37" s="53">
        <f>ROUND((SUM(BI126:BI411)),  2)</f>
        <v>0</v>
      </c>
      <c r="G37" s="18"/>
      <c r="H37" s="18"/>
      <c r="I37" s="54">
        <v>0</v>
      </c>
      <c r="J37" s="53">
        <f>0</f>
        <v>0</v>
      </c>
      <c r="K37" s="18"/>
      <c r="L37" s="22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" customFormat="1">
      <c r="A38" s="18"/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22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" customFormat="1" ht="15.75">
      <c r="A39" s="18"/>
      <c r="B39" s="21"/>
      <c r="C39" s="55"/>
      <c r="D39" s="56" t="s">
        <v>30</v>
      </c>
      <c r="E39" s="57"/>
      <c r="F39" s="57"/>
      <c r="G39" s="58" t="s">
        <v>31</v>
      </c>
      <c r="H39" s="59" t="s">
        <v>32</v>
      </c>
      <c r="I39" s="57"/>
      <c r="J39" s="60">
        <f>SUM(J30:J37)</f>
        <v>0</v>
      </c>
      <c r="K39" s="61"/>
      <c r="L39" s="22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" customFormat="1">
      <c r="A40" s="18"/>
      <c r="B40" s="21"/>
      <c r="C40" s="18"/>
      <c r="D40" s="18"/>
      <c r="E40" s="18"/>
      <c r="F40" s="18"/>
      <c r="G40" s="18"/>
      <c r="H40" s="18"/>
      <c r="I40" s="18"/>
      <c r="J40" s="18"/>
      <c r="K40" s="18"/>
      <c r="L40" s="22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>
      <c r="B41" s="12"/>
      <c r="L41" s="12"/>
    </row>
    <row r="42" spans="1:31">
      <c r="B42" s="12"/>
      <c r="L42" s="12"/>
    </row>
    <row r="43" spans="1:31">
      <c r="B43" s="12"/>
      <c r="L43" s="12"/>
    </row>
    <row r="44" spans="1:31">
      <c r="B44" s="12"/>
      <c r="L44" s="12"/>
    </row>
    <row r="45" spans="1:31">
      <c r="B45" s="12"/>
      <c r="L45" s="12"/>
    </row>
    <row r="46" spans="1:31">
      <c r="B46" s="12"/>
      <c r="L46" s="12"/>
    </row>
    <row r="47" spans="1:31">
      <c r="B47" s="12"/>
      <c r="L47" s="12"/>
    </row>
    <row r="48" spans="1:31">
      <c r="B48" s="12"/>
      <c r="L48" s="12"/>
    </row>
    <row r="49" spans="1:31" ht="14.45" customHeight="1">
      <c r="B49" s="12"/>
      <c r="L49" s="12"/>
    </row>
    <row r="50" spans="1:31" s="2" customFormat="1" ht="14.45" customHeight="1">
      <c r="B50" s="22"/>
      <c r="D50" s="62" t="s">
        <v>33</v>
      </c>
      <c r="E50" s="63"/>
      <c r="F50" s="63"/>
      <c r="G50" s="62" t="s">
        <v>34</v>
      </c>
      <c r="H50" s="63"/>
      <c r="I50" s="63"/>
      <c r="J50" s="63"/>
      <c r="K50" s="63"/>
      <c r="L50" s="22"/>
    </row>
    <row r="51" spans="1:31">
      <c r="B51" s="12"/>
      <c r="L51" s="12"/>
    </row>
    <row r="52" spans="1:31">
      <c r="B52" s="12"/>
      <c r="L52" s="12"/>
    </row>
    <row r="53" spans="1:31">
      <c r="B53" s="12"/>
      <c r="L53" s="12"/>
    </row>
    <row r="54" spans="1:31">
      <c r="B54" s="12"/>
      <c r="L54" s="12"/>
    </row>
    <row r="55" spans="1:31">
      <c r="B55" s="12"/>
      <c r="L55" s="12"/>
    </row>
    <row r="56" spans="1:31">
      <c r="B56" s="12"/>
      <c r="L56" s="12"/>
    </row>
    <row r="57" spans="1:31">
      <c r="B57" s="12"/>
      <c r="L57" s="12"/>
    </row>
    <row r="58" spans="1:31">
      <c r="B58" s="12"/>
      <c r="L58" s="12"/>
    </row>
    <row r="59" spans="1:31">
      <c r="B59" s="12"/>
      <c r="L59" s="12"/>
    </row>
    <row r="60" spans="1:31">
      <c r="B60" s="12"/>
      <c r="L60" s="12"/>
    </row>
    <row r="61" spans="1:31" s="2" customFormat="1" ht="12.75">
      <c r="A61" s="18"/>
      <c r="B61" s="21"/>
      <c r="C61" s="18"/>
      <c r="D61" s="64" t="s">
        <v>35</v>
      </c>
      <c r="E61" s="65"/>
      <c r="F61" s="66" t="s">
        <v>36</v>
      </c>
      <c r="G61" s="64" t="s">
        <v>35</v>
      </c>
      <c r="H61" s="65"/>
      <c r="I61" s="65"/>
      <c r="J61" s="67" t="s">
        <v>36</v>
      </c>
      <c r="K61" s="65"/>
      <c r="L61" s="22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12"/>
      <c r="L62" s="12"/>
    </row>
    <row r="63" spans="1:31">
      <c r="B63" s="12"/>
      <c r="L63" s="12"/>
    </row>
    <row r="64" spans="1:31">
      <c r="B64" s="12"/>
      <c r="L64" s="12"/>
    </row>
    <row r="65" spans="1:31" s="2" customFormat="1" ht="12.75">
      <c r="A65" s="18"/>
      <c r="B65" s="21"/>
      <c r="C65" s="18"/>
      <c r="D65" s="62" t="s">
        <v>37</v>
      </c>
      <c r="E65" s="68"/>
      <c r="F65" s="68"/>
      <c r="G65" s="62" t="s">
        <v>38</v>
      </c>
      <c r="H65" s="68"/>
      <c r="I65" s="68"/>
      <c r="J65" s="68"/>
      <c r="K65" s="68"/>
      <c r="L65" s="22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12"/>
      <c r="L66" s="12"/>
    </row>
    <row r="67" spans="1:31">
      <c r="B67" s="12"/>
      <c r="L67" s="12"/>
    </row>
    <row r="68" spans="1:31">
      <c r="B68" s="12"/>
      <c r="L68" s="12"/>
    </row>
    <row r="69" spans="1:31">
      <c r="B69" s="12"/>
      <c r="L69" s="12"/>
    </row>
    <row r="70" spans="1:31">
      <c r="B70" s="12"/>
      <c r="L70" s="12"/>
    </row>
    <row r="71" spans="1:31">
      <c r="B71" s="12"/>
      <c r="L71" s="12"/>
    </row>
    <row r="72" spans="1:31">
      <c r="B72" s="12"/>
      <c r="L72" s="12"/>
    </row>
    <row r="73" spans="1:31">
      <c r="B73" s="12"/>
      <c r="L73" s="12"/>
    </row>
    <row r="74" spans="1:31">
      <c r="B74" s="12"/>
      <c r="L74" s="12"/>
    </row>
    <row r="75" spans="1:31">
      <c r="B75" s="12"/>
      <c r="L75" s="12"/>
    </row>
    <row r="76" spans="1:31" s="2" customFormat="1" ht="12.75">
      <c r="A76" s="18"/>
      <c r="B76" s="21"/>
      <c r="C76" s="18"/>
      <c r="D76" s="64" t="s">
        <v>35</v>
      </c>
      <c r="E76" s="65"/>
      <c r="F76" s="66" t="s">
        <v>36</v>
      </c>
      <c r="G76" s="64" t="s">
        <v>35</v>
      </c>
      <c r="H76" s="65"/>
      <c r="I76" s="65"/>
      <c r="J76" s="67" t="s">
        <v>36</v>
      </c>
      <c r="K76" s="65"/>
      <c r="L76" s="22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" customFormat="1" ht="14.45" customHeight="1">
      <c r="A77" s="18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22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" customFormat="1">
      <c r="A81" s="18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22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" customFormat="1" ht="18">
      <c r="A82" s="18"/>
      <c r="B82" s="19"/>
      <c r="C82" s="14" t="s">
        <v>632</v>
      </c>
      <c r="D82" s="20"/>
      <c r="E82" s="20"/>
      <c r="F82" s="20"/>
      <c r="G82" s="20"/>
      <c r="H82" s="20"/>
      <c r="I82" s="20"/>
      <c r="J82" s="20"/>
      <c r="K82" s="20"/>
      <c r="L82" s="22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" customForma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2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" customFormat="1" ht="31.5" customHeight="1">
      <c r="A84" s="18"/>
      <c r="B84" s="19"/>
      <c r="C84" s="16" t="s">
        <v>5</v>
      </c>
      <c r="D84" s="20"/>
      <c r="E84" s="175" t="s">
        <v>630</v>
      </c>
      <c r="F84" s="176"/>
      <c r="G84" s="176"/>
      <c r="H84" s="176"/>
      <c r="I84" s="20"/>
      <c r="J84" s="20"/>
      <c r="K84" s="20"/>
      <c r="L84" s="22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" customFormat="1" ht="12.75">
      <c r="A85" s="18"/>
      <c r="B85" s="19"/>
      <c r="C85" s="20"/>
      <c r="D85" s="20"/>
      <c r="E85" s="175" t="str">
        <f>E7</f>
        <v xml:space="preserve">
Tréninková hala pro míčové sporty VODOVA</v>
      </c>
      <c r="F85" s="176"/>
      <c r="G85" s="176"/>
      <c r="H85" s="176"/>
      <c r="I85" s="20"/>
      <c r="J85" s="20"/>
      <c r="K85" s="20"/>
      <c r="L85" s="22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" customFormat="1" ht="12.75">
      <c r="A86" s="18"/>
      <c r="B86" s="19"/>
      <c r="C86" s="16" t="s">
        <v>47</v>
      </c>
      <c r="D86" s="20"/>
      <c r="E86" s="20"/>
      <c r="F86" s="20"/>
      <c r="G86" s="20"/>
      <c r="H86" s="20"/>
      <c r="I86" s="20"/>
      <c r="J86" s="20"/>
      <c r="K86" s="20"/>
      <c r="L86" s="22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" customFormat="1" ht="19.5" customHeight="1">
      <c r="A87" s="18"/>
      <c r="B87" s="19"/>
      <c r="C87" s="20"/>
      <c r="D87" s="20"/>
      <c r="E87" s="173" t="str">
        <f>E9</f>
        <v>IO 401 - Rozvody kanalizace dešťové, retenční nádrž, čerpací stanice</v>
      </c>
      <c r="F87" s="174"/>
      <c r="G87" s="174"/>
      <c r="H87" s="174"/>
      <c r="I87" s="20"/>
      <c r="J87" s="20"/>
      <c r="K87" s="20"/>
      <c r="L87" s="22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" customForma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2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" customFormat="1" ht="12.75">
      <c r="A89" s="18"/>
      <c r="B89" s="19"/>
      <c r="C89" s="16" t="s">
        <v>9</v>
      </c>
      <c r="D89" s="20"/>
      <c r="E89" s="20"/>
      <c r="F89" s="15" t="str">
        <f>F12</f>
        <v xml:space="preserve"> </v>
      </c>
      <c r="G89" s="20"/>
      <c r="H89" s="20"/>
      <c r="I89" s="16" t="s">
        <v>11</v>
      </c>
      <c r="J89" s="27">
        <f ca="1">IF(J12="","",J12)</f>
        <v>44453</v>
      </c>
      <c r="K89" s="20"/>
      <c r="L89" s="22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" customForma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2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" customFormat="1" ht="12.75">
      <c r="A91" s="18"/>
      <c r="B91" s="19"/>
      <c r="C91" s="16" t="s">
        <v>12</v>
      </c>
      <c r="D91" s="20"/>
      <c r="E91" s="20"/>
      <c r="F91" s="15">
        <f>E15</f>
        <v>0</v>
      </c>
      <c r="G91" s="20"/>
      <c r="H91" s="20"/>
      <c r="I91" s="16" t="s">
        <v>16</v>
      </c>
      <c r="J91" s="17">
        <f>E21</f>
        <v>0</v>
      </c>
      <c r="K91" s="20"/>
      <c r="L91" s="22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" customFormat="1" ht="12.75">
      <c r="A92" s="18"/>
      <c r="B92" s="19"/>
      <c r="C92" s="16" t="s">
        <v>15</v>
      </c>
      <c r="D92" s="20"/>
      <c r="E92" s="20"/>
      <c r="F92" s="15" t="str">
        <f>IF(E18="","",E18)</f>
        <v/>
      </c>
      <c r="G92" s="20"/>
      <c r="H92" s="20"/>
      <c r="I92" s="16" t="s">
        <v>18</v>
      </c>
      <c r="J92" s="17">
        <f>E24</f>
        <v>0</v>
      </c>
      <c r="K92" s="20"/>
      <c r="L92" s="22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" customForma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2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" customFormat="1" ht="12">
      <c r="A94" s="18"/>
      <c r="B94" s="19"/>
      <c r="C94" s="73" t="s">
        <v>48</v>
      </c>
      <c r="D94" s="74"/>
      <c r="E94" s="74"/>
      <c r="F94" s="74"/>
      <c r="G94" s="74"/>
      <c r="H94" s="74"/>
      <c r="I94" s="74"/>
      <c r="J94" s="75" t="s">
        <v>49</v>
      </c>
      <c r="K94" s="74"/>
      <c r="L94" s="22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" customForma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2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" customFormat="1" ht="15.75">
      <c r="A96" s="18"/>
      <c r="B96" s="19"/>
      <c r="C96" s="76" t="s">
        <v>50</v>
      </c>
      <c r="D96" s="20"/>
      <c r="E96" s="20"/>
      <c r="F96" s="20"/>
      <c r="G96" s="20"/>
      <c r="H96" s="20"/>
      <c r="I96" s="20"/>
      <c r="J96" s="36">
        <f>J126</f>
        <v>0</v>
      </c>
      <c r="K96" s="20"/>
      <c r="L96" s="22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11" t="s">
        <v>51</v>
      </c>
    </row>
    <row r="97" spans="1:31" s="4" customFormat="1" ht="15">
      <c r="B97" s="77"/>
      <c r="C97" s="78"/>
      <c r="D97" s="79" t="s">
        <v>52</v>
      </c>
      <c r="E97" s="80"/>
      <c r="F97" s="80"/>
      <c r="G97" s="80"/>
      <c r="H97" s="80"/>
      <c r="I97" s="80"/>
      <c r="J97" s="81">
        <f>J127</f>
        <v>0</v>
      </c>
      <c r="K97" s="78"/>
      <c r="L97" s="82"/>
    </row>
    <row r="98" spans="1:31" s="5" customFormat="1" ht="12.75">
      <c r="B98" s="83"/>
      <c r="C98" s="84"/>
      <c r="D98" s="85" t="s">
        <v>53</v>
      </c>
      <c r="E98" s="86"/>
      <c r="F98" s="86"/>
      <c r="G98" s="86"/>
      <c r="H98" s="86"/>
      <c r="I98" s="86"/>
      <c r="J98" s="87">
        <f>J128</f>
        <v>0</v>
      </c>
      <c r="K98" s="84"/>
      <c r="L98" s="88"/>
    </row>
    <row r="99" spans="1:31" s="5" customFormat="1" ht="12.75">
      <c r="B99" s="83"/>
      <c r="C99" s="84"/>
      <c r="D99" s="85" t="s">
        <v>217</v>
      </c>
      <c r="E99" s="86"/>
      <c r="F99" s="86"/>
      <c r="G99" s="86"/>
      <c r="H99" s="86"/>
      <c r="I99" s="86"/>
      <c r="J99" s="87">
        <f>J194</f>
        <v>0</v>
      </c>
      <c r="K99" s="84"/>
      <c r="L99" s="88"/>
    </row>
    <row r="100" spans="1:31" s="5" customFormat="1" ht="12.75">
      <c r="B100" s="83"/>
      <c r="C100" s="84"/>
      <c r="D100" s="85" t="s">
        <v>190</v>
      </c>
      <c r="E100" s="86"/>
      <c r="F100" s="86"/>
      <c r="G100" s="86"/>
      <c r="H100" s="86"/>
      <c r="I100" s="86"/>
      <c r="J100" s="87">
        <f>J204</f>
        <v>0</v>
      </c>
      <c r="K100" s="84"/>
      <c r="L100" s="88"/>
    </row>
    <row r="101" spans="1:31" s="5" customFormat="1" ht="12.75">
      <c r="B101" s="83"/>
      <c r="C101" s="84"/>
      <c r="D101" s="85" t="s">
        <v>54</v>
      </c>
      <c r="E101" s="86"/>
      <c r="F101" s="86"/>
      <c r="G101" s="86"/>
      <c r="H101" s="86"/>
      <c r="I101" s="86"/>
      <c r="J101" s="87">
        <f>J211</f>
        <v>0</v>
      </c>
      <c r="K101" s="84"/>
      <c r="L101" s="88"/>
    </row>
    <row r="102" spans="1:31" s="5" customFormat="1" ht="12.75">
      <c r="B102" s="83"/>
      <c r="C102" s="84"/>
      <c r="D102" s="85" t="s">
        <v>55</v>
      </c>
      <c r="E102" s="86"/>
      <c r="F102" s="86"/>
      <c r="G102" s="86"/>
      <c r="H102" s="86"/>
      <c r="I102" s="86"/>
      <c r="J102" s="87">
        <f>J233</f>
        <v>0</v>
      </c>
      <c r="K102" s="84"/>
      <c r="L102" s="88"/>
    </row>
    <row r="103" spans="1:31" s="5" customFormat="1" ht="12.75">
      <c r="B103" s="83"/>
      <c r="C103" s="84"/>
      <c r="D103" s="85" t="s">
        <v>191</v>
      </c>
      <c r="E103" s="86"/>
      <c r="F103" s="86"/>
      <c r="G103" s="86"/>
      <c r="H103" s="86"/>
      <c r="I103" s="86"/>
      <c r="J103" s="87">
        <f>J255</f>
        <v>0</v>
      </c>
      <c r="K103" s="84"/>
      <c r="L103" s="88"/>
    </row>
    <row r="104" spans="1:31" s="5" customFormat="1" ht="12.75">
      <c r="B104" s="83"/>
      <c r="C104" s="84"/>
      <c r="D104" s="85" t="s">
        <v>56</v>
      </c>
      <c r="E104" s="86"/>
      <c r="F104" s="86"/>
      <c r="G104" s="86"/>
      <c r="H104" s="86"/>
      <c r="I104" s="86"/>
      <c r="J104" s="87">
        <f>J377</f>
        <v>0</v>
      </c>
      <c r="K104" s="84"/>
      <c r="L104" s="88"/>
    </row>
    <row r="105" spans="1:31" s="5" customFormat="1" ht="12.75">
      <c r="B105" s="83"/>
      <c r="C105" s="84"/>
      <c r="D105" s="85" t="s">
        <v>57</v>
      </c>
      <c r="E105" s="86"/>
      <c r="F105" s="86"/>
      <c r="G105" s="86"/>
      <c r="H105" s="86"/>
      <c r="I105" s="86"/>
      <c r="J105" s="87">
        <f>J391</f>
        <v>0</v>
      </c>
      <c r="K105" s="84"/>
      <c r="L105" s="88"/>
    </row>
    <row r="106" spans="1:31" s="5" customFormat="1" ht="12.75">
      <c r="B106" s="83"/>
      <c r="C106" s="84"/>
      <c r="D106" s="85" t="s">
        <v>58</v>
      </c>
      <c r="E106" s="86"/>
      <c r="F106" s="86"/>
      <c r="G106" s="86"/>
      <c r="H106" s="86"/>
      <c r="I106" s="86"/>
      <c r="J106" s="87">
        <f>J409</f>
        <v>0</v>
      </c>
      <c r="K106" s="84"/>
      <c r="L106" s="88"/>
    </row>
    <row r="107" spans="1:31" s="2" customFormat="1">
      <c r="A107" s="18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2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" customFormat="1">
      <c r="A108" s="18"/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2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12" spans="1:31" s="2" customFormat="1">
      <c r="A112" s="18"/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2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3" s="2" customFormat="1" ht="18">
      <c r="A113" s="18"/>
      <c r="B113" s="19"/>
      <c r="C113" s="14" t="s">
        <v>633</v>
      </c>
      <c r="D113" s="20"/>
      <c r="E113" s="20"/>
      <c r="F113" s="20"/>
      <c r="G113" s="20"/>
      <c r="H113" s="20"/>
      <c r="I113" s="20"/>
      <c r="J113" s="20"/>
      <c r="K113" s="20"/>
      <c r="L113" s="22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3" s="2" customFormat="1">
      <c r="A114" s="18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2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3" s="2" customFormat="1" ht="17.25" customHeight="1">
      <c r="A115" s="18"/>
      <c r="B115" s="19"/>
      <c r="C115" s="16" t="s">
        <v>5</v>
      </c>
      <c r="D115" s="20"/>
      <c r="E115" s="175" t="s">
        <v>6</v>
      </c>
      <c r="F115" s="176"/>
      <c r="G115" s="176"/>
      <c r="H115" s="176"/>
      <c r="I115" s="20"/>
      <c r="J115" s="20"/>
      <c r="K115" s="20"/>
      <c r="L115" s="22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3" s="2" customFormat="1" ht="12.75">
      <c r="A116" s="18"/>
      <c r="B116" s="19"/>
      <c r="C116" s="20"/>
      <c r="D116" s="20"/>
      <c r="E116" s="175" t="str">
        <f>E7</f>
        <v xml:space="preserve">
Tréninková hala pro míčové sporty VODOVA</v>
      </c>
      <c r="F116" s="176"/>
      <c r="G116" s="176"/>
      <c r="H116" s="176"/>
      <c r="I116" s="20"/>
      <c r="J116" s="20"/>
      <c r="K116" s="20"/>
      <c r="L116" s="22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3" s="2" customFormat="1" ht="12.75">
      <c r="A117" s="18"/>
      <c r="B117" s="19"/>
      <c r="C117" s="16" t="s">
        <v>47</v>
      </c>
      <c r="D117" s="20"/>
      <c r="E117" s="20"/>
      <c r="F117" s="20"/>
      <c r="G117" s="20"/>
      <c r="H117" s="20"/>
      <c r="I117" s="20"/>
      <c r="J117" s="20"/>
      <c r="K117" s="20"/>
      <c r="L117" s="22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3" s="2" customFormat="1" ht="20.25" customHeight="1">
      <c r="A118" s="18"/>
      <c r="B118" s="19"/>
      <c r="C118" s="20"/>
      <c r="D118" s="20"/>
      <c r="E118" s="173" t="str">
        <f>E9</f>
        <v>IO 401 - Rozvody kanalizace dešťové, retenční nádrž, čerpací stanice</v>
      </c>
      <c r="F118" s="174"/>
      <c r="G118" s="174"/>
      <c r="H118" s="174"/>
      <c r="I118" s="20"/>
      <c r="J118" s="20"/>
      <c r="K118" s="20"/>
      <c r="L118" s="22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</row>
    <row r="119" spans="1:63" s="2" customFormat="1">
      <c r="A119" s="18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2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</row>
    <row r="120" spans="1:63" s="2" customFormat="1" ht="12.75">
      <c r="A120" s="18"/>
      <c r="B120" s="19"/>
      <c r="C120" s="16" t="s">
        <v>9</v>
      </c>
      <c r="D120" s="20"/>
      <c r="E120" s="20"/>
      <c r="F120" s="15" t="str">
        <f>F12</f>
        <v xml:space="preserve"> </v>
      </c>
      <c r="G120" s="20"/>
      <c r="H120" s="20"/>
      <c r="I120" s="16" t="s">
        <v>11</v>
      </c>
      <c r="J120" s="27">
        <f ca="1">IF(J12="","",J12)</f>
        <v>44453</v>
      </c>
      <c r="K120" s="20"/>
      <c r="L120" s="22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</row>
    <row r="121" spans="1:63" s="2" customFormat="1">
      <c r="A121" s="18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2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</row>
    <row r="122" spans="1:63" s="2" customFormat="1" ht="12.75">
      <c r="A122" s="18"/>
      <c r="B122" s="19"/>
      <c r="C122" s="16" t="s">
        <v>12</v>
      </c>
      <c r="D122" s="20"/>
      <c r="E122" s="20"/>
      <c r="F122" s="15">
        <f>E15</f>
        <v>0</v>
      </c>
      <c r="G122" s="20"/>
      <c r="H122" s="20"/>
      <c r="I122" s="16" t="s">
        <v>16</v>
      </c>
      <c r="J122" s="17">
        <f>E21</f>
        <v>0</v>
      </c>
      <c r="K122" s="20"/>
      <c r="L122" s="22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</row>
    <row r="123" spans="1:63" s="2" customFormat="1" ht="12.75">
      <c r="A123" s="18"/>
      <c r="B123" s="19"/>
      <c r="C123" s="16" t="s">
        <v>15</v>
      </c>
      <c r="D123" s="20"/>
      <c r="E123" s="20"/>
      <c r="F123" s="15" t="str">
        <f>IF(E18="","",E18)</f>
        <v/>
      </c>
      <c r="G123" s="20"/>
      <c r="H123" s="20"/>
      <c r="I123" s="16" t="s">
        <v>18</v>
      </c>
      <c r="J123" s="17">
        <f>E24</f>
        <v>0</v>
      </c>
      <c r="K123" s="20"/>
      <c r="L123" s="22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</row>
    <row r="124" spans="1:63" s="2" customFormat="1">
      <c r="A124" s="18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2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</row>
    <row r="125" spans="1:63" s="6" customFormat="1" ht="24">
      <c r="A125" s="89"/>
      <c r="B125" s="90"/>
      <c r="C125" s="91" t="s">
        <v>59</v>
      </c>
      <c r="D125" s="92" t="s">
        <v>41</v>
      </c>
      <c r="E125" s="92" t="s">
        <v>39</v>
      </c>
      <c r="F125" s="92" t="s">
        <v>40</v>
      </c>
      <c r="G125" s="92" t="s">
        <v>60</v>
      </c>
      <c r="H125" s="92" t="s">
        <v>61</v>
      </c>
      <c r="I125" s="92" t="s">
        <v>62</v>
      </c>
      <c r="J125" s="92" t="s">
        <v>49</v>
      </c>
      <c r="K125" s="93" t="s">
        <v>63</v>
      </c>
      <c r="L125" s="94"/>
      <c r="M125" s="30" t="s">
        <v>0</v>
      </c>
      <c r="N125" s="31" t="s">
        <v>24</v>
      </c>
      <c r="O125" s="31" t="s">
        <v>64</v>
      </c>
      <c r="P125" s="31" t="s">
        <v>65</v>
      </c>
      <c r="Q125" s="31" t="s">
        <v>66</v>
      </c>
      <c r="R125" s="31" t="s">
        <v>67</v>
      </c>
      <c r="S125" s="31" t="s">
        <v>68</v>
      </c>
      <c r="T125" s="32" t="s">
        <v>69</v>
      </c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</row>
    <row r="126" spans="1:63" s="2" customFormat="1" ht="15.75">
      <c r="A126" s="18"/>
      <c r="B126" s="19"/>
      <c r="C126" s="35" t="s">
        <v>70</v>
      </c>
      <c r="D126" s="20"/>
      <c r="E126" s="20"/>
      <c r="F126" s="20"/>
      <c r="G126" s="20"/>
      <c r="H126" s="20"/>
      <c r="I126" s="20"/>
      <c r="J126" s="95">
        <f>BK126</f>
        <v>0</v>
      </c>
      <c r="K126" s="20"/>
      <c r="L126" s="21"/>
      <c r="M126" s="33"/>
      <c r="N126" s="96"/>
      <c r="O126" s="34"/>
      <c r="P126" s="97">
        <f>P127</f>
        <v>1112.6650220000001</v>
      </c>
      <c r="Q126" s="34"/>
      <c r="R126" s="97">
        <f>R127</f>
        <v>351.92967297999996</v>
      </c>
      <c r="S126" s="34"/>
      <c r="T126" s="98">
        <f>T127</f>
        <v>43.731999999999999</v>
      </c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T126" s="11" t="s">
        <v>42</v>
      </c>
      <c r="AU126" s="11" t="s">
        <v>51</v>
      </c>
      <c r="BK126" s="99">
        <f>BK127</f>
        <v>0</v>
      </c>
    </row>
    <row r="127" spans="1:63" s="7" customFormat="1" ht="15">
      <c r="B127" s="100"/>
      <c r="C127" s="101"/>
      <c r="D127" s="102" t="s">
        <v>42</v>
      </c>
      <c r="E127" s="103" t="s">
        <v>71</v>
      </c>
      <c r="F127" s="103" t="s">
        <v>72</v>
      </c>
      <c r="G127" s="101"/>
      <c r="H127" s="101"/>
      <c r="I127" s="101"/>
      <c r="J127" s="104">
        <f>BK127</f>
        <v>0</v>
      </c>
      <c r="K127" s="101"/>
      <c r="L127" s="105"/>
      <c r="M127" s="106"/>
      <c r="N127" s="107"/>
      <c r="O127" s="107"/>
      <c r="P127" s="108">
        <f>P128+P194+P204+P211+P233+P255+P377+P391+P409</f>
        <v>1112.6650220000001</v>
      </c>
      <c r="Q127" s="107"/>
      <c r="R127" s="108">
        <f>R128+R194+R204+R211+R233+R255+R377+R391+R409</f>
        <v>351.92967297999996</v>
      </c>
      <c r="S127" s="107"/>
      <c r="T127" s="109">
        <f>T128+T194+T204+T211+T233+T255+T377+T391+T409</f>
        <v>43.731999999999999</v>
      </c>
      <c r="AR127" s="110" t="s">
        <v>44</v>
      </c>
      <c r="AT127" s="111" t="s">
        <v>42</v>
      </c>
      <c r="AU127" s="111" t="s">
        <v>43</v>
      </c>
      <c r="AY127" s="110" t="s">
        <v>73</v>
      </c>
      <c r="BK127" s="112">
        <f>BK128+BK194+BK204+BK211+BK233+BK255+BK377+BK391+BK409</f>
        <v>0</v>
      </c>
    </row>
    <row r="128" spans="1:63" s="7" customFormat="1" ht="12.75">
      <c r="B128" s="100"/>
      <c r="C128" s="101"/>
      <c r="D128" s="102" t="s">
        <v>42</v>
      </c>
      <c r="E128" s="113" t="s">
        <v>44</v>
      </c>
      <c r="F128" s="113" t="s">
        <v>74</v>
      </c>
      <c r="G128" s="101"/>
      <c r="H128" s="101"/>
      <c r="I128" s="101"/>
      <c r="J128" s="114">
        <f>BK128</f>
        <v>0</v>
      </c>
      <c r="K128" s="101"/>
      <c r="L128" s="105"/>
      <c r="M128" s="106"/>
      <c r="N128" s="107"/>
      <c r="O128" s="107"/>
      <c r="P128" s="108">
        <f>SUM(P129:P193)</f>
        <v>679.17110000000014</v>
      </c>
      <c r="Q128" s="107"/>
      <c r="R128" s="108">
        <f>SUM(R129:R193)</f>
        <v>151.42716199999998</v>
      </c>
      <c r="S128" s="107"/>
      <c r="T128" s="109">
        <f>SUM(T129:T193)</f>
        <v>41.641999999999996</v>
      </c>
      <c r="AR128" s="110" t="s">
        <v>44</v>
      </c>
      <c r="AT128" s="111" t="s">
        <v>42</v>
      </c>
      <c r="AU128" s="111" t="s">
        <v>44</v>
      </c>
      <c r="AY128" s="110" t="s">
        <v>73</v>
      </c>
      <c r="BK128" s="112">
        <f>SUM(BK129:BK193)</f>
        <v>0</v>
      </c>
    </row>
    <row r="129" spans="1:65" s="2" customFormat="1" ht="24.2" customHeight="1">
      <c r="A129" s="18"/>
      <c r="B129" s="19"/>
      <c r="C129" s="115" t="s">
        <v>44</v>
      </c>
      <c r="D129" s="115" t="s">
        <v>75</v>
      </c>
      <c r="E129" s="116" t="s">
        <v>76</v>
      </c>
      <c r="F129" s="117" t="s">
        <v>77</v>
      </c>
      <c r="G129" s="118" t="s">
        <v>78</v>
      </c>
      <c r="H129" s="119">
        <v>12</v>
      </c>
      <c r="I129" s="120"/>
      <c r="J129" s="120">
        <f>ROUND(I129*H129,2)</f>
        <v>0</v>
      </c>
      <c r="K129" s="117" t="s">
        <v>79</v>
      </c>
      <c r="L129" s="21"/>
      <c r="M129" s="121" t="s">
        <v>0</v>
      </c>
      <c r="N129" s="122" t="s">
        <v>25</v>
      </c>
      <c r="O129" s="123">
        <v>0.81100000000000005</v>
      </c>
      <c r="P129" s="123">
        <f>O129*H129</f>
        <v>9.7320000000000011</v>
      </c>
      <c r="Q129" s="123">
        <v>0</v>
      </c>
      <c r="R129" s="123">
        <f>Q129*H129</f>
        <v>0</v>
      </c>
      <c r="S129" s="123">
        <v>0.58599999999999997</v>
      </c>
      <c r="T129" s="124">
        <f>S129*H129</f>
        <v>7.032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25" t="s">
        <v>80</v>
      </c>
      <c r="AT129" s="125" t="s">
        <v>75</v>
      </c>
      <c r="AU129" s="125" t="s">
        <v>45</v>
      </c>
      <c r="AY129" s="11" t="s">
        <v>73</v>
      </c>
      <c r="BE129" s="126">
        <f>IF(N129="základní",J129,0)</f>
        <v>0</v>
      </c>
      <c r="BF129" s="126">
        <f>IF(N129="snížená",J129,0)</f>
        <v>0</v>
      </c>
      <c r="BG129" s="126">
        <f>IF(N129="zákl. přenesená",J129,0)</f>
        <v>0</v>
      </c>
      <c r="BH129" s="126">
        <f>IF(N129="sníž. přenesená",J129,0)</f>
        <v>0</v>
      </c>
      <c r="BI129" s="126">
        <f>IF(N129="nulová",J129,0)</f>
        <v>0</v>
      </c>
      <c r="BJ129" s="11" t="s">
        <v>44</v>
      </c>
      <c r="BK129" s="126">
        <f>ROUND(I129*H129,2)</f>
        <v>0</v>
      </c>
      <c r="BL129" s="11" t="s">
        <v>80</v>
      </c>
      <c r="BM129" s="125" t="s">
        <v>253</v>
      </c>
    </row>
    <row r="130" spans="1:65" s="2" customFormat="1" ht="39">
      <c r="A130" s="18"/>
      <c r="B130" s="19"/>
      <c r="C130" s="20"/>
      <c r="D130" s="127" t="s">
        <v>81</v>
      </c>
      <c r="E130" s="20"/>
      <c r="F130" s="128" t="s">
        <v>82</v>
      </c>
      <c r="G130" s="20"/>
      <c r="H130" s="20"/>
      <c r="I130" s="20"/>
      <c r="J130" s="20"/>
      <c r="K130" s="20"/>
      <c r="L130" s="21"/>
      <c r="M130" s="129"/>
      <c r="N130" s="130"/>
      <c r="O130" s="28"/>
      <c r="P130" s="28"/>
      <c r="Q130" s="28"/>
      <c r="R130" s="28"/>
      <c r="S130" s="28"/>
      <c r="T130" s="29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11" t="s">
        <v>81</v>
      </c>
      <c r="AU130" s="11" t="s">
        <v>45</v>
      </c>
    </row>
    <row r="131" spans="1:65" s="8" customFormat="1">
      <c r="B131" s="131"/>
      <c r="C131" s="132"/>
      <c r="D131" s="127" t="s">
        <v>84</v>
      </c>
      <c r="E131" s="133" t="s">
        <v>0</v>
      </c>
      <c r="F131" s="134" t="s">
        <v>98</v>
      </c>
      <c r="G131" s="132"/>
      <c r="H131" s="135">
        <v>12</v>
      </c>
      <c r="I131" s="132"/>
      <c r="J131" s="132"/>
      <c r="K131" s="132"/>
      <c r="L131" s="136"/>
      <c r="M131" s="137"/>
      <c r="N131" s="138"/>
      <c r="O131" s="138"/>
      <c r="P131" s="138"/>
      <c r="Q131" s="138"/>
      <c r="R131" s="138"/>
      <c r="S131" s="138"/>
      <c r="T131" s="139"/>
      <c r="AT131" s="140" t="s">
        <v>84</v>
      </c>
      <c r="AU131" s="140" t="s">
        <v>45</v>
      </c>
      <c r="AV131" s="8" t="s">
        <v>45</v>
      </c>
      <c r="AW131" s="8" t="s">
        <v>17</v>
      </c>
      <c r="AX131" s="8" t="s">
        <v>44</v>
      </c>
      <c r="AY131" s="140" t="s">
        <v>73</v>
      </c>
    </row>
    <row r="132" spans="1:65" s="2" customFormat="1" ht="24.2" customHeight="1">
      <c r="A132" s="18"/>
      <c r="B132" s="19"/>
      <c r="C132" s="115" t="s">
        <v>45</v>
      </c>
      <c r="D132" s="115" t="s">
        <v>75</v>
      </c>
      <c r="E132" s="116" t="s">
        <v>254</v>
      </c>
      <c r="F132" s="117" t="s">
        <v>255</v>
      </c>
      <c r="G132" s="118" t="s">
        <v>78</v>
      </c>
      <c r="H132" s="119">
        <v>33</v>
      </c>
      <c r="I132" s="120"/>
      <c r="J132" s="120">
        <f>ROUND(I132*H132,2)</f>
        <v>0</v>
      </c>
      <c r="K132" s="117" t="s">
        <v>79</v>
      </c>
      <c r="L132" s="21"/>
      <c r="M132" s="121" t="s">
        <v>0</v>
      </c>
      <c r="N132" s="122" t="s">
        <v>25</v>
      </c>
      <c r="O132" s="123">
        <v>0.23200000000000001</v>
      </c>
      <c r="P132" s="123">
        <f>O132*H132</f>
        <v>7.6560000000000006</v>
      </c>
      <c r="Q132" s="123">
        <v>0</v>
      </c>
      <c r="R132" s="123">
        <f>Q132*H132</f>
        <v>0</v>
      </c>
      <c r="S132" s="123">
        <v>0.57999999999999996</v>
      </c>
      <c r="T132" s="124">
        <f>S132*H132</f>
        <v>19.139999999999997</v>
      </c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R132" s="125" t="s">
        <v>80</v>
      </c>
      <c r="AT132" s="125" t="s">
        <v>75</v>
      </c>
      <c r="AU132" s="125" t="s">
        <v>45</v>
      </c>
      <c r="AY132" s="11" t="s">
        <v>73</v>
      </c>
      <c r="BE132" s="126">
        <f>IF(N132="základní",J132,0)</f>
        <v>0</v>
      </c>
      <c r="BF132" s="126">
        <f>IF(N132="snížená",J132,0)</f>
        <v>0</v>
      </c>
      <c r="BG132" s="126">
        <f>IF(N132="zákl. přenesená",J132,0)</f>
        <v>0</v>
      </c>
      <c r="BH132" s="126">
        <f>IF(N132="sníž. přenesená",J132,0)</f>
        <v>0</v>
      </c>
      <c r="BI132" s="126">
        <f>IF(N132="nulová",J132,0)</f>
        <v>0</v>
      </c>
      <c r="BJ132" s="11" t="s">
        <v>44</v>
      </c>
      <c r="BK132" s="126">
        <f>ROUND(I132*H132,2)</f>
        <v>0</v>
      </c>
      <c r="BL132" s="11" t="s">
        <v>80</v>
      </c>
      <c r="BM132" s="125" t="s">
        <v>256</v>
      </c>
    </row>
    <row r="133" spans="1:65" s="2" customFormat="1" ht="39">
      <c r="A133" s="18"/>
      <c r="B133" s="19"/>
      <c r="C133" s="20"/>
      <c r="D133" s="127" t="s">
        <v>81</v>
      </c>
      <c r="E133" s="20"/>
      <c r="F133" s="128" t="s">
        <v>257</v>
      </c>
      <c r="G133" s="20"/>
      <c r="H133" s="20"/>
      <c r="I133" s="20"/>
      <c r="J133" s="20"/>
      <c r="K133" s="20"/>
      <c r="L133" s="21"/>
      <c r="M133" s="129"/>
      <c r="N133" s="130"/>
      <c r="O133" s="28"/>
      <c r="P133" s="28"/>
      <c r="Q133" s="28"/>
      <c r="R133" s="28"/>
      <c r="S133" s="28"/>
      <c r="T133" s="29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T133" s="11" t="s">
        <v>81</v>
      </c>
      <c r="AU133" s="11" t="s">
        <v>45</v>
      </c>
    </row>
    <row r="134" spans="1:65" s="8" customFormat="1">
      <c r="B134" s="131"/>
      <c r="C134" s="132"/>
      <c r="D134" s="127" t="s">
        <v>84</v>
      </c>
      <c r="E134" s="133" t="s">
        <v>0</v>
      </c>
      <c r="F134" s="134" t="s">
        <v>258</v>
      </c>
      <c r="G134" s="132"/>
      <c r="H134" s="135">
        <v>33</v>
      </c>
      <c r="I134" s="132"/>
      <c r="J134" s="132"/>
      <c r="K134" s="132"/>
      <c r="L134" s="136"/>
      <c r="M134" s="137"/>
      <c r="N134" s="138"/>
      <c r="O134" s="138"/>
      <c r="P134" s="138"/>
      <c r="Q134" s="138"/>
      <c r="R134" s="138"/>
      <c r="S134" s="138"/>
      <c r="T134" s="139"/>
      <c r="AT134" s="140" t="s">
        <v>84</v>
      </c>
      <c r="AU134" s="140" t="s">
        <v>45</v>
      </c>
      <c r="AV134" s="8" t="s">
        <v>45</v>
      </c>
      <c r="AW134" s="8" t="s">
        <v>17</v>
      </c>
      <c r="AX134" s="8" t="s">
        <v>44</v>
      </c>
      <c r="AY134" s="140" t="s">
        <v>73</v>
      </c>
    </row>
    <row r="135" spans="1:65" s="2" customFormat="1" ht="24.2" customHeight="1">
      <c r="A135" s="18"/>
      <c r="B135" s="19"/>
      <c r="C135" s="115" t="s">
        <v>83</v>
      </c>
      <c r="D135" s="115" t="s">
        <v>75</v>
      </c>
      <c r="E135" s="116" t="s">
        <v>259</v>
      </c>
      <c r="F135" s="117" t="s">
        <v>260</v>
      </c>
      <c r="G135" s="118" t="s">
        <v>78</v>
      </c>
      <c r="H135" s="119">
        <v>21</v>
      </c>
      <c r="I135" s="120"/>
      <c r="J135" s="120">
        <f>ROUND(I135*H135,2)</f>
        <v>0</v>
      </c>
      <c r="K135" s="117" t="s">
        <v>79</v>
      </c>
      <c r="L135" s="21"/>
      <c r="M135" s="121" t="s">
        <v>0</v>
      </c>
      <c r="N135" s="122" t="s">
        <v>25</v>
      </c>
      <c r="O135" s="123">
        <v>0.39700000000000002</v>
      </c>
      <c r="P135" s="123">
        <f>O135*H135</f>
        <v>8.3369999999999997</v>
      </c>
      <c r="Q135" s="123">
        <v>0</v>
      </c>
      <c r="R135" s="123">
        <f>Q135*H135</f>
        <v>0</v>
      </c>
      <c r="S135" s="123">
        <v>0.58199999999999996</v>
      </c>
      <c r="T135" s="124">
        <f>S135*H135</f>
        <v>12.222</v>
      </c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R135" s="125" t="s">
        <v>80</v>
      </c>
      <c r="AT135" s="125" t="s">
        <v>75</v>
      </c>
      <c r="AU135" s="125" t="s">
        <v>45</v>
      </c>
      <c r="AY135" s="11" t="s">
        <v>73</v>
      </c>
      <c r="BE135" s="126">
        <f>IF(N135="základní",J135,0)</f>
        <v>0</v>
      </c>
      <c r="BF135" s="126">
        <f>IF(N135="snížená",J135,0)</f>
        <v>0</v>
      </c>
      <c r="BG135" s="126">
        <f>IF(N135="zákl. přenesená",J135,0)</f>
        <v>0</v>
      </c>
      <c r="BH135" s="126">
        <f>IF(N135="sníž. přenesená",J135,0)</f>
        <v>0</v>
      </c>
      <c r="BI135" s="126">
        <f>IF(N135="nulová",J135,0)</f>
        <v>0</v>
      </c>
      <c r="BJ135" s="11" t="s">
        <v>44</v>
      </c>
      <c r="BK135" s="126">
        <f>ROUND(I135*H135,2)</f>
        <v>0</v>
      </c>
      <c r="BL135" s="11" t="s">
        <v>80</v>
      </c>
      <c r="BM135" s="125" t="s">
        <v>261</v>
      </c>
    </row>
    <row r="136" spans="1:65" s="2" customFormat="1" ht="39">
      <c r="A136" s="18"/>
      <c r="B136" s="19"/>
      <c r="C136" s="20"/>
      <c r="D136" s="127" t="s">
        <v>81</v>
      </c>
      <c r="E136" s="20"/>
      <c r="F136" s="128" t="s">
        <v>262</v>
      </c>
      <c r="G136" s="20"/>
      <c r="H136" s="20"/>
      <c r="I136" s="20"/>
      <c r="J136" s="20"/>
      <c r="K136" s="20"/>
      <c r="L136" s="21"/>
      <c r="M136" s="129"/>
      <c r="N136" s="130"/>
      <c r="O136" s="28"/>
      <c r="P136" s="28"/>
      <c r="Q136" s="28"/>
      <c r="R136" s="28"/>
      <c r="S136" s="28"/>
      <c r="T136" s="29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11" t="s">
        <v>81</v>
      </c>
      <c r="AU136" s="11" t="s">
        <v>45</v>
      </c>
    </row>
    <row r="137" spans="1:65" s="8" customFormat="1">
      <c r="B137" s="131"/>
      <c r="C137" s="132"/>
      <c r="D137" s="127" t="s">
        <v>84</v>
      </c>
      <c r="E137" s="133" t="s">
        <v>0</v>
      </c>
      <c r="F137" s="134" t="s">
        <v>263</v>
      </c>
      <c r="G137" s="132"/>
      <c r="H137" s="135">
        <v>21</v>
      </c>
      <c r="I137" s="132"/>
      <c r="J137" s="132"/>
      <c r="K137" s="132"/>
      <c r="L137" s="136"/>
      <c r="M137" s="137"/>
      <c r="N137" s="138"/>
      <c r="O137" s="138"/>
      <c r="P137" s="138"/>
      <c r="Q137" s="138"/>
      <c r="R137" s="138"/>
      <c r="S137" s="138"/>
      <c r="T137" s="139"/>
      <c r="AT137" s="140" t="s">
        <v>84</v>
      </c>
      <c r="AU137" s="140" t="s">
        <v>45</v>
      </c>
      <c r="AV137" s="8" t="s">
        <v>45</v>
      </c>
      <c r="AW137" s="8" t="s">
        <v>17</v>
      </c>
      <c r="AX137" s="8" t="s">
        <v>44</v>
      </c>
      <c r="AY137" s="140" t="s">
        <v>73</v>
      </c>
    </row>
    <row r="138" spans="1:65" s="2" customFormat="1" ht="16.5" customHeight="1">
      <c r="A138" s="18"/>
      <c r="B138" s="19"/>
      <c r="C138" s="115" t="s">
        <v>80</v>
      </c>
      <c r="D138" s="115" t="s">
        <v>75</v>
      </c>
      <c r="E138" s="116" t="s">
        <v>91</v>
      </c>
      <c r="F138" s="117" t="s">
        <v>92</v>
      </c>
      <c r="G138" s="118" t="s">
        <v>93</v>
      </c>
      <c r="H138" s="119">
        <v>11.2</v>
      </c>
      <c r="I138" s="120"/>
      <c r="J138" s="120">
        <f>ROUND(I138*H138,2)</f>
        <v>0</v>
      </c>
      <c r="K138" s="117" t="s">
        <v>79</v>
      </c>
      <c r="L138" s="21"/>
      <c r="M138" s="121" t="s">
        <v>0</v>
      </c>
      <c r="N138" s="122" t="s">
        <v>25</v>
      </c>
      <c r="O138" s="123">
        <v>0.27200000000000002</v>
      </c>
      <c r="P138" s="123">
        <f>O138*H138</f>
        <v>3.0464000000000002</v>
      </c>
      <c r="Q138" s="123">
        <v>0</v>
      </c>
      <c r="R138" s="123">
        <f>Q138*H138</f>
        <v>0</v>
      </c>
      <c r="S138" s="123">
        <v>0.28999999999999998</v>
      </c>
      <c r="T138" s="124">
        <f>S138*H138</f>
        <v>3.2479999999999998</v>
      </c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R138" s="125" t="s">
        <v>80</v>
      </c>
      <c r="AT138" s="125" t="s">
        <v>75</v>
      </c>
      <c r="AU138" s="125" t="s">
        <v>45</v>
      </c>
      <c r="AY138" s="11" t="s">
        <v>73</v>
      </c>
      <c r="BE138" s="126">
        <f>IF(N138="základní",J138,0)</f>
        <v>0</v>
      </c>
      <c r="BF138" s="126">
        <f>IF(N138="snížená",J138,0)</f>
        <v>0</v>
      </c>
      <c r="BG138" s="126">
        <f>IF(N138="zákl. přenesená",J138,0)</f>
        <v>0</v>
      </c>
      <c r="BH138" s="126">
        <f>IF(N138="sníž. přenesená",J138,0)</f>
        <v>0</v>
      </c>
      <c r="BI138" s="126">
        <f>IF(N138="nulová",J138,0)</f>
        <v>0</v>
      </c>
      <c r="BJ138" s="11" t="s">
        <v>44</v>
      </c>
      <c r="BK138" s="126">
        <f>ROUND(I138*H138,2)</f>
        <v>0</v>
      </c>
      <c r="BL138" s="11" t="s">
        <v>80</v>
      </c>
      <c r="BM138" s="125" t="s">
        <v>264</v>
      </c>
    </row>
    <row r="139" spans="1:65" s="2" customFormat="1" ht="29.25">
      <c r="A139" s="18"/>
      <c r="B139" s="19"/>
      <c r="C139" s="20"/>
      <c r="D139" s="127" t="s">
        <v>81</v>
      </c>
      <c r="E139" s="20"/>
      <c r="F139" s="128" t="s">
        <v>94</v>
      </c>
      <c r="G139" s="20"/>
      <c r="H139" s="20"/>
      <c r="I139" s="20"/>
      <c r="J139" s="20"/>
      <c r="K139" s="20"/>
      <c r="L139" s="21"/>
      <c r="M139" s="129"/>
      <c r="N139" s="130"/>
      <c r="O139" s="28"/>
      <c r="P139" s="28"/>
      <c r="Q139" s="28"/>
      <c r="R139" s="28"/>
      <c r="S139" s="28"/>
      <c r="T139" s="29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T139" s="11" t="s">
        <v>81</v>
      </c>
      <c r="AU139" s="11" t="s">
        <v>45</v>
      </c>
    </row>
    <row r="140" spans="1:65" s="8" customFormat="1">
      <c r="B140" s="131"/>
      <c r="C140" s="132"/>
      <c r="D140" s="127" t="s">
        <v>84</v>
      </c>
      <c r="E140" s="133" t="s">
        <v>0</v>
      </c>
      <c r="F140" s="134" t="s">
        <v>265</v>
      </c>
      <c r="G140" s="132"/>
      <c r="H140" s="135">
        <v>11.2</v>
      </c>
      <c r="I140" s="132"/>
      <c r="J140" s="132"/>
      <c r="K140" s="132"/>
      <c r="L140" s="136"/>
      <c r="M140" s="137"/>
      <c r="N140" s="138"/>
      <c r="O140" s="138"/>
      <c r="P140" s="138"/>
      <c r="Q140" s="138"/>
      <c r="R140" s="138"/>
      <c r="S140" s="138"/>
      <c r="T140" s="139"/>
      <c r="AT140" s="140" t="s">
        <v>84</v>
      </c>
      <c r="AU140" s="140" t="s">
        <v>45</v>
      </c>
      <c r="AV140" s="8" t="s">
        <v>45</v>
      </c>
      <c r="AW140" s="8" t="s">
        <v>17</v>
      </c>
      <c r="AX140" s="8" t="s">
        <v>44</v>
      </c>
      <c r="AY140" s="140" t="s">
        <v>73</v>
      </c>
    </row>
    <row r="141" spans="1:65" s="2" customFormat="1" ht="24.2" customHeight="1">
      <c r="A141" s="18"/>
      <c r="B141" s="19"/>
      <c r="C141" s="115" t="s">
        <v>86</v>
      </c>
      <c r="D141" s="115" t="s">
        <v>75</v>
      </c>
      <c r="E141" s="116" t="s">
        <v>266</v>
      </c>
      <c r="F141" s="117" t="s">
        <v>267</v>
      </c>
      <c r="G141" s="118" t="s">
        <v>78</v>
      </c>
      <c r="H141" s="119">
        <v>122</v>
      </c>
      <c r="I141" s="120"/>
      <c r="J141" s="120">
        <f>ROUND(I141*H141,2)</f>
        <v>0</v>
      </c>
      <c r="K141" s="117" t="s">
        <v>79</v>
      </c>
      <c r="L141" s="21"/>
      <c r="M141" s="121" t="s">
        <v>0</v>
      </c>
      <c r="N141" s="122" t="s">
        <v>25</v>
      </c>
      <c r="O141" s="123">
        <v>8.7999999999999995E-2</v>
      </c>
      <c r="P141" s="123">
        <f>O141*H141</f>
        <v>10.735999999999999</v>
      </c>
      <c r="Q141" s="123">
        <v>0</v>
      </c>
      <c r="R141" s="123">
        <f>Q141*H141</f>
        <v>0</v>
      </c>
      <c r="S141" s="123">
        <v>0</v>
      </c>
      <c r="T141" s="124">
        <f>S141*H141</f>
        <v>0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R141" s="125" t="s">
        <v>80</v>
      </c>
      <c r="AT141" s="125" t="s">
        <v>75</v>
      </c>
      <c r="AU141" s="125" t="s">
        <v>45</v>
      </c>
      <c r="AY141" s="11" t="s">
        <v>73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1" t="s">
        <v>44</v>
      </c>
      <c r="BK141" s="126">
        <f>ROUND(I141*H141,2)</f>
        <v>0</v>
      </c>
      <c r="BL141" s="11" t="s">
        <v>80</v>
      </c>
      <c r="BM141" s="125" t="s">
        <v>268</v>
      </c>
    </row>
    <row r="142" spans="1:65" s="2" customFormat="1" ht="19.5">
      <c r="A142" s="18"/>
      <c r="B142" s="19"/>
      <c r="C142" s="20"/>
      <c r="D142" s="127" t="s">
        <v>81</v>
      </c>
      <c r="E142" s="20"/>
      <c r="F142" s="128" t="s">
        <v>269</v>
      </c>
      <c r="G142" s="20"/>
      <c r="H142" s="20"/>
      <c r="I142" s="20"/>
      <c r="J142" s="20"/>
      <c r="K142" s="20"/>
      <c r="L142" s="21"/>
      <c r="M142" s="129"/>
      <c r="N142" s="130"/>
      <c r="O142" s="28"/>
      <c r="P142" s="28"/>
      <c r="Q142" s="28"/>
      <c r="R142" s="28"/>
      <c r="S142" s="28"/>
      <c r="T142" s="29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T142" s="11" t="s">
        <v>81</v>
      </c>
      <c r="AU142" s="11" t="s">
        <v>45</v>
      </c>
    </row>
    <row r="143" spans="1:65" s="8" customFormat="1">
      <c r="B143" s="131"/>
      <c r="C143" s="132"/>
      <c r="D143" s="127" t="s">
        <v>84</v>
      </c>
      <c r="E143" s="133" t="s">
        <v>0</v>
      </c>
      <c r="F143" s="134" t="s">
        <v>270</v>
      </c>
      <c r="G143" s="132"/>
      <c r="H143" s="135">
        <v>122</v>
      </c>
      <c r="I143" s="132"/>
      <c r="J143" s="132"/>
      <c r="K143" s="132"/>
      <c r="L143" s="136"/>
      <c r="M143" s="137"/>
      <c r="N143" s="138"/>
      <c r="O143" s="138"/>
      <c r="P143" s="138"/>
      <c r="Q143" s="138"/>
      <c r="R143" s="138"/>
      <c r="S143" s="138"/>
      <c r="T143" s="139"/>
      <c r="AT143" s="140" t="s">
        <v>84</v>
      </c>
      <c r="AU143" s="140" t="s">
        <v>45</v>
      </c>
      <c r="AV143" s="8" t="s">
        <v>45</v>
      </c>
      <c r="AW143" s="8" t="s">
        <v>17</v>
      </c>
      <c r="AX143" s="8" t="s">
        <v>44</v>
      </c>
      <c r="AY143" s="140" t="s">
        <v>73</v>
      </c>
    </row>
    <row r="144" spans="1:65" s="2" customFormat="1" ht="33" customHeight="1">
      <c r="A144" s="18"/>
      <c r="B144" s="19"/>
      <c r="C144" s="115" t="s">
        <v>88</v>
      </c>
      <c r="D144" s="115" t="s">
        <v>75</v>
      </c>
      <c r="E144" s="116" t="s">
        <v>271</v>
      </c>
      <c r="F144" s="117" t="s">
        <v>272</v>
      </c>
      <c r="G144" s="118" t="s">
        <v>96</v>
      </c>
      <c r="H144" s="119">
        <v>350.4</v>
      </c>
      <c r="I144" s="120"/>
      <c r="J144" s="120">
        <f>ROUND(I144*H144,2)</f>
        <v>0</v>
      </c>
      <c r="K144" s="117" t="s">
        <v>79</v>
      </c>
      <c r="L144" s="21"/>
      <c r="M144" s="121" t="s">
        <v>0</v>
      </c>
      <c r="N144" s="122" t="s">
        <v>25</v>
      </c>
      <c r="O144" s="123">
        <v>0.69</v>
      </c>
      <c r="P144" s="123">
        <f>O144*H144</f>
        <v>241.77599999999995</v>
      </c>
      <c r="Q144" s="123">
        <v>0</v>
      </c>
      <c r="R144" s="123">
        <f>Q144*H144</f>
        <v>0</v>
      </c>
      <c r="S144" s="123">
        <v>0</v>
      </c>
      <c r="T144" s="124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25" t="s">
        <v>80</v>
      </c>
      <c r="AT144" s="125" t="s">
        <v>75</v>
      </c>
      <c r="AU144" s="125" t="s">
        <v>45</v>
      </c>
      <c r="AY144" s="11" t="s">
        <v>73</v>
      </c>
      <c r="BE144" s="126">
        <f>IF(N144="základní",J144,0)</f>
        <v>0</v>
      </c>
      <c r="BF144" s="126">
        <f>IF(N144="snížená",J144,0)</f>
        <v>0</v>
      </c>
      <c r="BG144" s="126">
        <f>IF(N144="zákl. přenesená",J144,0)</f>
        <v>0</v>
      </c>
      <c r="BH144" s="126">
        <f>IF(N144="sníž. přenesená",J144,0)</f>
        <v>0</v>
      </c>
      <c r="BI144" s="126">
        <f>IF(N144="nulová",J144,0)</f>
        <v>0</v>
      </c>
      <c r="BJ144" s="11" t="s">
        <v>44</v>
      </c>
      <c r="BK144" s="126">
        <f>ROUND(I144*H144,2)</f>
        <v>0</v>
      </c>
      <c r="BL144" s="11" t="s">
        <v>80</v>
      </c>
      <c r="BM144" s="125" t="s">
        <v>273</v>
      </c>
    </row>
    <row r="145" spans="1:65" s="2" customFormat="1" ht="29.25">
      <c r="A145" s="18"/>
      <c r="B145" s="19"/>
      <c r="C145" s="20"/>
      <c r="D145" s="127" t="s">
        <v>81</v>
      </c>
      <c r="E145" s="20"/>
      <c r="F145" s="128" t="s">
        <v>274</v>
      </c>
      <c r="G145" s="20"/>
      <c r="H145" s="20"/>
      <c r="I145" s="20"/>
      <c r="J145" s="20"/>
      <c r="K145" s="20"/>
      <c r="L145" s="21"/>
      <c r="M145" s="129"/>
      <c r="N145" s="130"/>
      <c r="O145" s="28"/>
      <c r="P145" s="28"/>
      <c r="Q145" s="28"/>
      <c r="R145" s="28"/>
      <c r="S145" s="28"/>
      <c r="T145" s="29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T145" s="11" t="s">
        <v>81</v>
      </c>
      <c r="AU145" s="11" t="s">
        <v>45</v>
      </c>
    </row>
    <row r="146" spans="1:65" s="8" customFormat="1">
      <c r="B146" s="131"/>
      <c r="C146" s="132"/>
      <c r="D146" s="127" t="s">
        <v>84</v>
      </c>
      <c r="E146" s="133" t="s">
        <v>237</v>
      </c>
      <c r="F146" s="134" t="s">
        <v>275</v>
      </c>
      <c r="G146" s="132"/>
      <c r="H146" s="135">
        <v>350.4</v>
      </c>
      <c r="I146" s="132"/>
      <c r="J146" s="132"/>
      <c r="K146" s="132"/>
      <c r="L146" s="136"/>
      <c r="M146" s="137"/>
      <c r="N146" s="138"/>
      <c r="O146" s="138"/>
      <c r="P146" s="138"/>
      <c r="Q146" s="138"/>
      <c r="R146" s="138"/>
      <c r="S146" s="138"/>
      <c r="T146" s="139"/>
      <c r="AT146" s="140" t="s">
        <v>84</v>
      </c>
      <c r="AU146" s="140" t="s">
        <v>45</v>
      </c>
      <c r="AV146" s="8" t="s">
        <v>45</v>
      </c>
      <c r="AW146" s="8" t="s">
        <v>17</v>
      </c>
      <c r="AX146" s="8" t="s">
        <v>44</v>
      </c>
      <c r="AY146" s="140" t="s">
        <v>73</v>
      </c>
    </row>
    <row r="147" spans="1:65" s="2" customFormat="1" ht="33" customHeight="1">
      <c r="A147" s="18"/>
      <c r="B147" s="19"/>
      <c r="C147" s="115" t="s">
        <v>89</v>
      </c>
      <c r="D147" s="115" t="s">
        <v>75</v>
      </c>
      <c r="E147" s="116" t="s">
        <v>276</v>
      </c>
      <c r="F147" s="117" t="s">
        <v>277</v>
      </c>
      <c r="G147" s="118" t="s">
        <v>96</v>
      </c>
      <c r="H147" s="119">
        <v>62.2</v>
      </c>
      <c r="I147" s="120"/>
      <c r="J147" s="120">
        <f>ROUND(I147*H147,2)</f>
        <v>0</v>
      </c>
      <c r="K147" s="117" t="s">
        <v>79</v>
      </c>
      <c r="L147" s="21"/>
      <c r="M147" s="121" t="s">
        <v>0</v>
      </c>
      <c r="N147" s="122" t="s">
        <v>25</v>
      </c>
      <c r="O147" s="123">
        <v>0.86499999999999999</v>
      </c>
      <c r="P147" s="123">
        <f>O147*H147</f>
        <v>53.803000000000004</v>
      </c>
      <c r="Q147" s="123">
        <v>0</v>
      </c>
      <c r="R147" s="123">
        <f>Q147*H147</f>
        <v>0</v>
      </c>
      <c r="S147" s="123">
        <v>0</v>
      </c>
      <c r="T147" s="124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25" t="s">
        <v>80</v>
      </c>
      <c r="AT147" s="125" t="s">
        <v>75</v>
      </c>
      <c r="AU147" s="125" t="s">
        <v>45</v>
      </c>
      <c r="AY147" s="11" t="s">
        <v>73</v>
      </c>
      <c r="BE147" s="126">
        <f>IF(N147="základní",J147,0)</f>
        <v>0</v>
      </c>
      <c r="BF147" s="126">
        <f>IF(N147="snížená",J147,0)</f>
        <v>0</v>
      </c>
      <c r="BG147" s="126">
        <f>IF(N147="zákl. přenesená",J147,0)</f>
        <v>0</v>
      </c>
      <c r="BH147" s="126">
        <f>IF(N147="sníž. přenesená",J147,0)</f>
        <v>0</v>
      </c>
      <c r="BI147" s="126">
        <f>IF(N147="nulová",J147,0)</f>
        <v>0</v>
      </c>
      <c r="BJ147" s="11" t="s">
        <v>44</v>
      </c>
      <c r="BK147" s="126">
        <f>ROUND(I147*H147,2)</f>
        <v>0</v>
      </c>
      <c r="BL147" s="11" t="s">
        <v>80</v>
      </c>
      <c r="BM147" s="125" t="s">
        <v>278</v>
      </c>
    </row>
    <row r="148" spans="1:65" s="2" customFormat="1" ht="29.25">
      <c r="A148" s="18"/>
      <c r="B148" s="19"/>
      <c r="C148" s="20"/>
      <c r="D148" s="127" t="s">
        <v>81</v>
      </c>
      <c r="E148" s="20"/>
      <c r="F148" s="128" t="s">
        <v>279</v>
      </c>
      <c r="G148" s="20"/>
      <c r="H148" s="20"/>
      <c r="I148" s="20"/>
      <c r="J148" s="20"/>
      <c r="K148" s="20"/>
      <c r="L148" s="21"/>
      <c r="M148" s="129"/>
      <c r="N148" s="130"/>
      <c r="O148" s="28"/>
      <c r="P148" s="28"/>
      <c r="Q148" s="28"/>
      <c r="R148" s="28"/>
      <c r="S148" s="28"/>
      <c r="T148" s="29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T148" s="11" t="s">
        <v>81</v>
      </c>
      <c r="AU148" s="11" t="s">
        <v>45</v>
      </c>
    </row>
    <row r="149" spans="1:65" s="8" customFormat="1">
      <c r="B149" s="131"/>
      <c r="C149" s="132"/>
      <c r="D149" s="127" t="s">
        <v>84</v>
      </c>
      <c r="E149" s="133" t="s">
        <v>239</v>
      </c>
      <c r="F149" s="134" t="s">
        <v>280</v>
      </c>
      <c r="G149" s="132"/>
      <c r="H149" s="135">
        <v>62.2</v>
      </c>
      <c r="I149" s="132"/>
      <c r="J149" s="132"/>
      <c r="K149" s="132"/>
      <c r="L149" s="136"/>
      <c r="M149" s="137"/>
      <c r="N149" s="138"/>
      <c r="O149" s="138"/>
      <c r="P149" s="138"/>
      <c r="Q149" s="138"/>
      <c r="R149" s="138"/>
      <c r="S149" s="138"/>
      <c r="T149" s="139"/>
      <c r="AT149" s="140" t="s">
        <v>84</v>
      </c>
      <c r="AU149" s="140" t="s">
        <v>45</v>
      </c>
      <c r="AV149" s="8" t="s">
        <v>45</v>
      </c>
      <c r="AW149" s="8" t="s">
        <v>17</v>
      </c>
      <c r="AX149" s="8" t="s">
        <v>44</v>
      </c>
      <c r="AY149" s="140" t="s">
        <v>73</v>
      </c>
    </row>
    <row r="150" spans="1:65" s="2" customFormat="1" ht="21.75" customHeight="1">
      <c r="A150" s="18"/>
      <c r="B150" s="19"/>
      <c r="C150" s="115" t="s">
        <v>90</v>
      </c>
      <c r="D150" s="115" t="s">
        <v>75</v>
      </c>
      <c r="E150" s="116" t="s">
        <v>281</v>
      </c>
      <c r="F150" s="117" t="s">
        <v>282</v>
      </c>
      <c r="G150" s="118" t="s">
        <v>78</v>
      </c>
      <c r="H150" s="119">
        <v>593.20000000000005</v>
      </c>
      <c r="I150" s="120"/>
      <c r="J150" s="120">
        <f>ROUND(I150*H150,2)</f>
        <v>0</v>
      </c>
      <c r="K150" s="117" t="s">
        <v>79</v>
      </c>
      <c r="L150" s="21"/>
      <c r="M150" s="121" t="s">
        <v>0</v>
      </c>
      <c r="N150" s="122" t="s">
        <v>25</v>
      </c>
      <c r="O150" s="123">
        <v>0.26200000000000001</v>
      </c>
      <c r="P150" s="123">
        <f>O150*H150</f>
        <v>155.41840000000002</v>
      </c>
      <c r="Q150" s="123">
        <v>7.2000000000000005E-4</v>
      </c>
      <c r="R150" s="123">
        <f>Q150*H150</f>
        <v>0.42710400000000004</v>
      </c>
      <c r="S150" s="123">
        <v>0</v>
      </c>
      <c r="T150" s="124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25" t="s">
        <v>80</v>
      </c>
      <c r="AT150" s="125" t="s">
        <v>75</v>
      </c>
      <c r="AU150" s="125" t="s">
        <v>45</v>
      </c>
      <c r="AY150" s="11" t="s">
        <v>73</v>
      </c>
      <c r="BE150" s="126">
        <f>IF(N150="základní",J150,0)</f>
        <v>0</v>
      </c>
      <c r="BF150" s="126">
        <f>IF(N150="snížená",J150,0)</f>
        <v>0</v>
      </c>
      <c r="BG150" s="126">
        <f>IF(N150="zákl. přenesená",J150,0)</f>
        <v>0</v>
      </c>
      <c r="BH150" s="126">
        <f>IF(N150="sníž. přenesená",J150,0)</f>
        <v>0</v>
      </c>
      <c r="BI150" s="126">
        <f>IF(N150="nulová",J150,0)</f>
        <v>0</v>
      </c>
      <c r="BJ150" s="11" t="s">
        <v>44</v>
      </c>
      <c r="BK150" s="126">
        <f>ROUND(I150*H150,2)</f>
        <v>0</v>
      </c>
      <c r="BL150" s="11" t="s">
        <v>80</v>
      </c>
      <c r="BM150" s="125" t="s">
        <v>283</v>
      </c>
    </row>
    <row r="151" spans="1:65" s="2" customFormat="1" ht="19.5">
      <c r="A151" s="18"/>
      <c r="B151" s="19"/>
      <c r="C151" s="20"/>
      <c r="D151" s="127" t="s">
        <v>81</v>
      </c>
      <c r="E151" s="20"/>
      <c r="F151" s="128" t="s">
        <v>284</v>
      </c>
      <c r="G151" s="20"/>
      <c r="H151" s="20"/>
      <c r="I151" s="20"/>
      <c r="J151" s="20"/>
      <c r="K151" s="20"/>
      <c r="L151" s="21"/>
      <c r="M151" s="129"/>
      <c r="N151" s="130"/>
      <c r="O151" s="28"/>
      <c r="P151" s="28"/>
      <c r="Q151" s="28"/>
      <c r="R151" s="28"/>
      <c r="S151" s="28"/>
      <c r="T151" s="29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11" t="s">
        <v>81</v>
      </c>
      <c r="AU151" s="11" t="s">
        <v>45</v>
      </c>
    </row>
    <row r="152" spans="1:65" s="8" customFormat="1">
      <c r="B152" s="131"/>
      <c r="C152" s="132"/>
      <c r="D152" s="127" t="s">
        <v>84</v>
      </c>
      <c r="E152" s="133" t="s">
        <v>189</v>
      </c>
      <c r="F152" s="134" t="s">
        <v>285</v>
      </c>
      <c r="G152" s="132"/>
      <c r="H152" s="135">
        <v>593.20000000000005</v>
      </c>
      <c r="I152" s="132"/>
      <c r="J152" s="132"/>
      <c r="K152" s="132"/>
      <c r="L152" s="136"/>
      <c r="M152" s="137"/>
      <c r="N152" s="138"/>
      <c r="O152" s="138"/>
      <c r="P152" s="138"/>
      <c r="Q152" s="138"/>
      <c r="R152" s="138"/>
      <c r="S152" s="138"/>
      <c r="T152" s="139"/>
      <c r="AT152" s="140" t="s">
        <v>84</v>
      </c>
      <c r="AU152" s="140" t="s">
        <v>45</v>
      </c>
      <c r="AV152" s="8" t="s">
        <v>45</v>
      </c>
      <c r="AW152" s="8" t="s">
        <v>17</v>
      </c>
      <c r="AX152" s="8" t="s">
        <v>44</v>
      </c>
      <c r="AY152" s="140" t="s">
        <v>73</v>
      </c>
    </row>
    <row r="153" spans="1:65" s="2" customFormat="1" ht="21.75" customHeight="1">
      <c r="A153" s="18"/>
      <c r="B153" s="19"/>
      <c r="C153" s="115" t="s">
        <v>95</v>
      </c>
      <c r="D153" s="115" t="s">
        <v>75</v>
      </c>
      <c r="E153" s="116" t="s">
        <v>286</v>
      </c>
      <c r="F153" s="117" t="s">
        <v>287</v>
      </c>
      <c r="G153" s="118" t="s">
        <v>78</v>
      </c>
      <c r="H153" s="119">
        <v>593.20000000000005</v>
      </c>
      <c r="I153" s="120"/>
      <c r="J153" s="120">
        <f>ROUND(I153*H153,2)</f>
        <v>0</v>
      </c>
      <c r="K153" s="117" t="s">
        <v>79</v>
      </c>
      <c r="L153" s="21"/>
      <c r="M153" s="121" t="s">
        <v>0</v>
      </c>
      <c r="N153" s="122" t="s">
        <v>25</v>
      </c>
      <c r="O153" s="123">
        <v>0.17100000000000001</v>
      </c>
      <c r="P153" s="123">
        <f>O153*H153</f>
        <v>101.43720000000002</v>
      </c>
      <c r="Q153" s="123">
        <v>0</v>
      </c>
      <c r="R153" s="123">
        <f>Q153*H153</f>
        <v>0</v>
      </c>
      <c r="S153" s="123">
        <v>0</v>
      </c>
      <c r="T153" s="124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25" t="s">
        <v>80</v>
      </c>
      <c r="AT153" s="125" t="s">
        <v>75</v>
      </c>
      <c r="AU153" s="125" t="s">
        <v>45</v>
      </c>
      <c r="AY153" s="11" t="s">
        <v>73</v>
      </c>
      <c r="BE153" s="126">
        <f>IF(N153="základní",J153,0)</f>
        <v>0</v>
      </c>
      <c r="BF153" s="126">
        <f>IF(N153="snížená",J153,0)</f>
        <v>0</v>
      </c>
      <c r="BG153" s="126">
        <f>IF(N153="zákl. přenesená",J153,0)</f>
        <v>0</v>
      </c>
      <c r="BH153" s="126">
        <f>IF(N153="sníž. přenesená",J153,0)</f>
        <v>0</v>
      </c>
      <c r="BI153" s="126">
        <f>IF(N153="nulová",J153,0)</f>
        <v>0</v>
      </c>
      <c r="BJ153" s="11" t="s">
        <v>44</v>
      </c>
      <c r="BK153" s="126">
        <f>ROUND(I153*H153,2)</f>
        <v>0</v>
      </c>
      <c r="BL153" s="11" t="s">
        <v>80</v>
      </c>
      <c r="BM153" s="125" t="s">
        <v>288</v>
      </c>
    </row>
    <row r="154" spans="1:65" s="2" customFormat="1" ht="29.25">
      <c r="A154" s="18"/>
      <c r="B154" s="19"/>
      <c r="C154" s="20"/>
      <c r="D154" s="127" t="s">
        <v>81</v>
      </c>
      <c r="E154" s="20"/>
      <c r="F154" s="128" t="s">
        <v>289</v>
      </c>
      <c r="G154" s="20"/>
      <c r="H154" s="20"/>
      <c r="I154" s="20"/>
      <c r="J154" s="20"/>
      <c r="K154" s="20"/>
      <c r="L154" s="21"/>
      <c r="M154" s="129"/>
      <c r="N154" s="130"/>
      <c r="O154" s="28"/>
      <c r="P154" s="28"/>
      <c r="Q154" s="28"/>
      <c r="R154" s="28"/>
      <c r="S154" s="28"/>
      <c r="T154" s="29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11" t="s">
        <v>81</v>
      </c>
      <c r="AU154" s="11" t="s">
        <v>45</v>
      </c>
    </row>
    <row r="155" spans="1:65" s="8" customFormat="1">
      <c r="B155" s="131"/>
      <c r="C155" s="132"/>
      <c r="D155" s="127" t="s">
        <v>84</v>
      </c>
      <c r="E155" s="133" t="s">
        <v>0</v>
      </c>
      <c r="F155" s="134" t="s">
        <v>189</v>
      </c>
      <c r="G155" s="132"/>
      <c r="H155" s="135">
        <v>593.20000000000005</v>
      </c>
      <c r="I155" s="132"/>
      <c r="J155" s="132"/>
      <c r="K155" s="132"/>
      <c r="L155" s="136"/>
      <c r="M155" s="137"/>
      <c r="N155" s="138"/>
      <c r="O155" s="138"/>
      <c r="P155" s="138"/>
      <c r="Q155" s="138"/>
      <c r="R155" s="138"/>
      <c r="S155" s="138"/>
      <c r="T155" s="139"/>
      <c r="AT155" s="140" t="s">
        <v>84</v>
      </c>
      <c r="AU155" s="140" t="s">
        <v>45</v>
      </c>
      <c r="AV155" s="8" t="s">
        <v>45</v>
      </c>
      <c r="AW155" s="8" t="s">
        <v>17</v>
      </c>
      <c r="AX155" s="8" t="s">
        <v>44</v>
      </c>
      <c r="AY155" s="140" t="s">
        <v>73</v>
      </c>
    </row>
    <row r="156" spans="1:65" s="2" customFormat="1" ht="37.9" customHeight="1">
      <c r="A156" s="18"/>
      <c r="B156" s="19"/>
      <c r="C156" s="115" t="s">
        <v>85</v>
      </c>
      <c r="D156" s="115" t="s">
        <v>75</v>
      </c>
      <c r="E156" s="116" t="s">
        <v>290</v>
      </c>
      <c r="F156" s="117" t="s">
        <v>291</v>
      </c>
      <c r="G156" s="118" t="s">
        <v>96</v>
      </c>
      <c r="H156" s="119">
        <v>365.2</v>
      </c>
      <c r="I156" s="120"/>
      <c r="J156" s="120">
        <f>ROUND(I156*H156,2)</f>
        <v>0</v>
      </c>
      <c r="K156" s="117" t="s">
        <v>79</v>
      </c>
      <c r="L156" s="21"/>
      <c r="M156" s="121" t="s">
        <v>0</v>
      </c>
      <c r="N156" s="122" t="s">
        <v>25</v>
      </c>
      <c r="O156" s="123">
        <v>9.9000000000000005E-2</v>
      </c>
      <c r="P156" s="123">
        <f>O156*H156</f>
        <v>36.154800000000002</v>
      </c>
      <c r="Q156" s="123">
        <v>0</v>
      </c>
      <c r="R156" s="123">
        <f>Q156*H156</f>
        <v>0</v>
      </c>
      <c r="S156" s="123">
        <v>0</v>
      </c>
      <c r="T156" s="124">
        <f>S156*H156</f>
        <v>0</v>
      </c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R156" s="125" t="s">
        <v>80</v>
      </c>
      <c r="AT156" s="125" t="s">
        <v>75</v>
      </c>
      <c r="AU156" s="125" t="s">
        <v>45</v>
      </c>
      <c r="AY156" s="11" t="s">
        <v>73</v>
      </c>
      <c r="BE156" s="126">
        <f>IF(N156="základní",J156,0)</f>
        <v>0</v>
      </c>
      <c r="BF156" s="126">
        <f>IF(N156="snížená",J156,0)</f>
        <v>0</v>
      </c>
      <c r="BG156" s="126">
        <f>IF(N156="zákl. přenesená",J156,0)</f>
        <v>0</v>
      </c>
      <c r="BH156" s="126">
        <f>IF(N156="sníž. přenesená",J156,0)</f>
        <v>0</v>
      </c>
      <c r="BI156" s="126">
        <f>IF(N156="nulová",J156,0)</f>
        <v>0</v>
      </c>
      <c r="BJ156" s="11" t="s">
        <v>44</v>
      </c>
      <c r="BK156" s="126">
        <f>ROUND(I156*H156,2)</f>
        <v>0</v>
      </c>
      <c r="BL156" s="11" t="s">
        <v>80</v>
      </c>
      <c r="BM156" s="125" t="s">
        <v>292</v>
      </c>
    </row>
    <row r="157" spans="1:65" s="2" customFormat="1" ht="39">
      <c r="A157" s="18"/>
      <c r="B157" s="19"/>
      <c r="C157" s="20"/>
      <c r="D157" s="127" t="s">
        <v>81</v>
      </c>
      <c r="E157" s="20"/>
      <c r="F157" s="128" t="s">
        <v>293</v>
      </c>
      <c r="G157" s="20"/>
      <c r="H157" s="20"/>
      <c r="I157" s="20"/>
      <c r="J157" s="20"/>
      <c r="K157" s="20"/>
      <c r="L157" s="21"/>
      <c r="M157" s="129"/>
      <c r="N157" s="130"/>
      <c r="O157" s="28"/>
      <c r="P157" s="28"/>
      <c r="Q157" s="28"/>
      <c r="R157" s="28"/>
      <c r="S157" s="28"/>
      <c r="T157" s="29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T157" s="11" t="s">
        <v>81</v>
      </c>
      <c r="AU157" s="11" t="s">
        <v>45</v>
      </c>
    </row>
    <row r="158" spans="1:65" s="8" customFormat="1">
      <c r="B158" s="131"/>
      <c r="C158" s="132"/>
      <c r="D158" s="127" t="s">
        <v>84</v>
      </c>
      <c r="E158" s="133" t="s">
        <v>245</v>
      </c>
      <c r="F158" s="134" t="s">
        <v>294</v>
      </c>
      <c r="G158" s="132"/>
      <c r="H158" s="135">
        <v>365.2</v>
      </c>
      <c r="I158" s="132"/>
      <c r="J158" s="132"/>
      <c r="K158" s="132"/>
      <c r="L158" s="136"/>
      <c r="M158" s="137"/>
      <c r="N158" s="138"/>
      <c r="O158" s="138"/>
      <c r="P158" s="138"/>
      <c r="Q158" s="138"/>
      <c r="R158" s="138"/>
      <c r="S158" s="138"/>
      <c r="T158" s="139"/>
      <c r="AT158" s="140" t="s">
        <v>84</v>
      </c>
      <c r="AU158" s="140" t="s">
        <v>45</v>
      </c>
      <c r="AV158" s="8" t="s">
        <v>45</v>
      </c>
      <c r="AW158" s="8" t="s">
        <v>17</v>
      </c>
      <c r="AX158" s="8" t="s">
        <v>44</v>
      </c>
      <c r="AY158" s="140" t="s">
        <v>73</v>
      </c>
    </row>
    <row r="159" spans="1:65" s="2" customFormat="1" ht="37.9" customHeight="1">
      <c r="A159" s="18"/>
      <c r="B159" s="19"/>
      <c r="C159" s="115" t="s">
        <v>97</v>
      </c>
      <c r="D159" s="115" t="s">
        <v>75</v>
      </c>
      <c r="E159" s="116" t="s">
        <v>295</v>
      </c>
      <c r="F159" s="117" t="s">
        <v>296</v>
      </c>
      <c r="G159" s="118" t="s">
        <v>96</v>
      </c>
      <c r="H159" s="119">
        <v>1095.5999999999999</v>
      </c>
      <c r="I159" s="120"/>
      <c r="J159" s="120">
        <f>ROUND(I159*H159,2)</f>
        <v>0</v>
      </c>
      <c r="K159" s="117" t="s">
        <v>79</v>
      </c>
      <c r="L159" s="21"/>
      <c r="M159" s="121" t="s">
        <v>0</v>
      </c>
      <c r="N159" s="122" t="s">
        <v>25</v>
      </c>
      <c r="O159" s="123">
        <v>6.0000000000000001E-3</v>
      </c>
      <c r="P159" s="123">
        <f>O159*H159</f>
        <v>6.5735999999999999</v>
      </c>
      <c r="Q159" s="123">
        <v>0</v>
      </c>
      <c r="R159" s="123">
        <f>Q159*H159</f>
        <v>0</v>
      </c>
      <c r="S159" s="123">
        <v>0</v>
      </c>
      <c r="T159" s="124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25" t="s">
        <v>80</v>
      </c>
      <c r="AT159" s="125" t="s">
        <v>75</v>
      </c>
      <c r="AU159" s="125" t="s">
        <v>45</v>
      </c>
      <c r="AY159" s="11" t="s">
        <v>73</v>
      </c>
      <c r="BE159" s="126">
        <f>IF(N159="základní",J159,0)</f>
        <v>0</v>
      </c>
      <c r="BF159" s="126">
        <f>IF(N159="snížená",J159,0)</f>
        <v>0</v>
      </c>
      <c r="BG159" s="126">
        <f>IF(N159="zákl. přenesená",J159,0)</f>
        <v>0</v>
      </c>
      <c r="BH159" s="126">
        <f>IF(N159="sníž. přenesená",J159,0)</f>
        <v>0</v>
      </c>
      <c r="BI159" s="126">
        <f>IF(N159="nulová",J159,0)</f>
        <v>0</v>
      </c>
      <c r="BJ159" s="11" t="s">
        <v>44</v>
      </c>
      <c r="BK159" s="126">
        <f>ROUND(I159*H159,2)</f>
        <v>0</v>
      </c>
      <c r="BL159" s="11" t="s">
        <v>80</v>
      </c>
      <c r="BM159" s="125" t="s">
        <v>297</v>
      </c>
    </row>
    <row r="160" spans="1:65" s="2" customFormat="1" ht="48.75">
      <c r="A160" s="18"/>
      <c r="B160" s="19"/>
      <c r="C160" s="20"/>
      <c r="D160" s="127" t="s">
        <v>81</v>
      </c>
      <c r="E160" s="20"/>
      <c r="F160" s="128" t="s">
        <v>298</v>
      </c>
      <c r="G160" s="20"/>
      <c r="H160" s="20"/>
      <c r="I160" s="20"/>
      <c r="J160" s="20"/>
      <c r="K160" s="20"/>
      <c r="L160" s="21"/>
      <c r="M160" s="129"/>
      <c r="N160" s="130"/>
      <c r="O160" s="28"/>
      <c r="P160" s="28"/>
      <c r="Q160" s="28"/>
      <c r="R160" s="28"/>
      <c r="S160" s="28"/>
      <c r="T160" s="29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T160" s="11" t="s">
        <v>81</v>
      </c>
      <c r="AU160" s="11" t="s">
        <v>45</v>
      </c>
    </row>
    <row r="161" spans="1:65" s="8" customFormat="1">
      <c r="B161" s="131"/>
      <c r="C161" s="132"/>
      <c r="D161" s="127" t="s">
        <v>84</v>
      </c>
      <c r="E161" s="133" t="s">
        <v>0</v>
      </c>
      <c r="F161" s="134" t="s">
        <v>245</v>
      </c>
      <c r="G161" s="132"/>
      <c r="H161" s="135">
        <v>365.2</v>
      </c>
      <c r="I161" s="132"/>
      <c r="J161" s="132"/>
      <c r="K161" s="132"/>
      <c r="L161" s="136"/>
      <c r="M161" s="137"/>
      <c r="N161" s="138"/>
      <c r="O161" s="138"/>
      <c r="P161" s="138"/>
      <c r="Q161" s="138"/>
      <c r="R161" s="138"/>
      <c r="S161" s="138"/>
      <c r="T161" s="139"/>
      <c r="AT161" s="140" t="s">
        <v>84</v>
      </c>
      <c r="AU161" s="140" t="s">
        <v>45</v>
      </c>
      <c r="AV161" s="8" t="s">
        <v>45</v>
      </c>
      <c r="AW161" s="8" t="s">
        <v>17</v>
      </c>
      <c r="AX161" s="8" t="s">
        <v>44</v>
      </c>
      <c r="AY161" s="140" t="s">
        <v>73</v>
      </c>
    </row>
    <row r="162" spans="1:65" s="8" customFormat="1">
      <c r="B162" s="131"/>
      <c r="C162" s="132"/>
      <c r="D162" s="127" t="s">
        <v>84</v>
      </c>
      <c r="E162" s="132"/>
      <c r="F162" s="134" t="s">
        <v>299</v>
      </c>
      <c r="G162" s="132"/>
      <c r="H162" s="135">
        <v>1095.5999999999999</v>
      </c>
      <c r="I162" s="132"/>
      <c r="J162" s="132"/>
      <c r="K162" s="132"/>
      <c r="L162" s="136"/>
      <c r="M162" s="137"/>
      <c r="N162" s="138"/>
      <c r="O162" s="138"/>
      <c r="P162" s="138"/>
      <c r="Q162" s="138"/>
      <c r="R162" s="138"/>
      <c r="S162" s="138"/>
      <c r="T162" s="139"/>
      <c r="AT162" s="140" t="s">
        <v>84</v>
      </c>
      <c r="AU162" s="140" t="s">
        <v>45</v>
      </c>
      <c r="AV162" s="8" t="s">
        <v>45</v>
      </c>
      <c r="AW162" s="8" t="s">
        <v>1</v>
      </c>
      <c r="AX162" s="8" t="s">
        <v>44</v>
      </c>
      <c r="AY162" s="140" t="s">
        <v>73</v>
      </c>
    </row>
    <row r="163" spans="1:65" s="2" customFormat="1" ht="24.2" customHeight="1">
      <c r="A163" s="18"/>
      <c r="B163" s="19"/>
      <c r="C163" s="115" t="s">
        <v>98</v>
      </c>
      <c r="D163" s="115" t="s">
        <v>75</v>
      </c>
      <c r="E163" s="116" t="s">
        <v>100</v>
      </c>
      <c r="F163" s="117" t="s">
        <v>101</v>
      </c>
      <c r="G163" s="118" t="s">
        <v>102</v>
      </c>
      <c r="H163" s="119">
        <v>657.36</v>
      </c>
      <c r="I163" s="120"/>
      <c r="J163" s="120">
        <f>ROUND(I163*H163,2)</f>
        <v>0</v>
      </c>
      <c r="K163" s="117" t="s">
        <v>79</v>
      </c>
      <c r="L163" s="21"/>
      <c r="M163" s="121" t="s">
        <v>0</v>
      </c>
      <c r="N163" s="122" t="s">
        <v>25</v>
      </c>
      <c r="O163" s="123">
        <v>0</v>
      </c>
      <c r="P163" s="123">
        <f>O163*H163</f>
        <v>0</v>
      </c>
      <c r="Q163" s="123">
        <v>0</v>
      </c>
      <c r="R163" s="123">
        <f>Q163*H163</f>
        <v>0</v>
      </c>
      <c r="S163" s="123">
        <v>0</v>
      </c>
      <c r="T163" s="124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25" t="s">
        <v>80</v>
      </c>
      <c r="AT163" s="125" t="s">
        <v>75</v>
      </c>
      <c r="AU163" s="125" t="s">
        <v>45</v>
      </c>
      <c r="AY163" s="11" t="s">
        <v>73</v>
      </c>
      <c r="BE163" s="126">
        <f>IF(N163="základní",J163,0)</f>
        <v>0</v>
      </c>
      <c r="BF163" s="126">
        <f>IF(N163="snížená",J163,0)</f>
        <v>0</v>
      </c>
      <c r="BG163" s="126">
        <f>IF(N163="zákl. přenesená",J163,0)</f>
        <v>0</v>
      </c>
      <c r="BH163" s="126">
        <f>IF(N163="sníž. přenesená",J163,0)</f>
        <v>0</v>
      </c>
      <c r="BI163" s="126">
        <f>IF(N163="nulová",J163,0)</f>
        <v>0</v>
      </c>
      <c r="BJ163" s="11" t="s">
        <v>44</v>
      </c>
      <c r="BK163" s="126">
        <f>ROUND(I163*H163,2)</f>
        <v>0</v>
      </c>
      <c r="BL163" s="11" t="s">
        <v>80</v>
      </c>
      <c r="BM163" s="125" t="s">
        <v>300</v>
      </c>
    </row>
    <row r="164" spans="1:65" s="2" customFormat="1" ht="29.25">
      <c r="A164" s="18"/>
      <c r="B164" s="19"/>
      <c r="C164" s="20"/>
      <c r="D164" s="127" t="s">
        <v>81</v>
      </c>
      <c r="E164" s="20"/>
      <c r="F164" s="128" t="s">
        <v>103</v>
      </c>
      <c r="G164" s="20"/>
      <c r="H164" s="20"/>
      <c r="I164" s="20"/>
      <c r="J164" s="20"/>
      <c r="K164" s="20"/>
      <c r="L164" s="21"/>
      <c r="M164" s="129"/>
      <c r="N164" s="130"/>
      <c r="O164" s="28"/>
      <c r="P164" s="28"/>
      <c r="Q164" s="28"/>
      <c r="R164" s="28"/>
      <c r="S164" s="28"/>
      <c r="T164" s="29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11" t="s">
        <v>81</v>
      </c>
      <c r="AU164" s="11" t="s">
        <v>45</v>
      </c>
    </row>
    <row r="165" spans="1:65" s="8" customFormat="1">
      <c r="B165" s="131"/>
      <c r="C165" s="132"/>
      <c r="D165" s="127" t="s">
        <v>84</v>
      </c>
      <c r="E165" s="133" t="s">
        <v>0</v>
      </c>
      <c r="F165" s="134" t="s">
        <v>301</v>
      </c>
      <c r="G165" s="132"/>
      <c r="H165" s="135">
        <v>657.36</v>
      </c>
      <c r="I165" s="132"/>
      <c r="J165" s="132"/>
      <c r="K165" s="132"/>
      <c r="L165" s="136"/>
      <c r="M165" s="137"/>
      <c r="N165" s="138"/>
      <c r="O165" s="138"/>
      <c r="P165" s="138"/>
      <c r="Q165" s="138"/>
      <c r="R165" s="138"/>
      <c r="S165" s="138"/>
      <c r="T165" s="139"/>
      <c r="AT165" s="140" t="s">
        <v>84</v>
      </c>
      <c r="AU165" s="140" t="s">
        <v>45</v>
      </c>
      <c r="AV165" s="8" t="s">
        <v>45</v>
      </c>
      <c r="AW165" s="8" t="s">
        <v>17</v>
      </c>
      <c r="AX165" s="8" t="s">
        <v>44</v>
      </c>
      <c r="AY165" s="140" t="s">
        <v>73</v>
      </c>
    </row>
    <row r="166" spans="1:65" s="2" customFormat="1" ht="16.5" customHeight="1">
      <c r="A166" s="18"/>
      <c r="B166" s="19"/>
      <c r="C166" s="115" t="s">
        <v>99</v>
      </c>
      <c r="D166" s="115" t="s">
        <v>75</v>
      </c>
      <c r="E166" s="116" t="s">
        <v>105</v>
      </c>
      <c r="F166" s="117" t="s">
        <v>106</v>
      </c>
      <c r="G166" s="118" t="s">
        <v>96</v>
      </c>
      <c r="H166" s="119">
        <v>365.2</v>
      </c>
      <c r="I166" s="120"/>
      <c r="J166" s="120">
        <f>ROUND(I166*H166,2)</f>
        <v>0</v>
      </c>
      <c r="K166" s="117" t="s">
        <v>79</v>
      </c>
      <c r="L166" s="21"/>
      <c r="M166" s="121" t="s">
        <v>0</v>
      </c>
      <c r="N166" s="122" t="s">
        <v>25</v>
      </c>
      <c r="O166" s="123">
        <v>8.9999999999999993E-3</v>
      </c>
      <c r="P166" s="123">
        <f>O166*H166</f>
        <v>3.2867999999999995</v>
      </c>
      <c r="Q166" s="123">
        <v>0</v>
      </c>
      <c r="R166" s="123">
        <f>Q166*H166</f>
        <v>0</v>
      </c>
      <c r="S166" s="123">
        <v>0</v>
      </c>
      <c r="T166" s="124">
        <f>S166*H166</f>
        <v>0</v>
      </c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R166" s="125" t="s">
        <v>80</v>
      </c>
      <c r="AT166" s="125" t="s">
        <v>75</v>
      </c>
      <c r="AU166" s="125" t="s">
        <v>45</v>
      </c>
      <c r="AY166" s="11" t="s">
        <v>73</v>
      </c>
      <c r="BE166" s="126">
        <f>IF(N166="základní",J166,0)</f>
        <v>0</v>
      </c>
      <c r="BF166" s="126">
        <f>IF(N166="snížená",J166,0)</f>
        <v>0</v>
      </c>
      <c r="BG166" s="126">
        <f>IF(N166="zákl. přenesená",J166,0)</f>
        <v>0</v>
      </c>
      <c r="BH166" s="126">
        <f>IF(N166="sníž. přenesená",J166,0)</f>
        <v>0</v>
      </c>
      <c r="BI166" s="126">
        <f>IF(N166="nulová",J166,0)</f>
        <v>0</v>
      </c>
      <c r="BJ166" s="11" t="s">
        <v>44</v>
      </c>
      <c r="BK166" s="126">
        <f>ROUND(I166*H166,2)</f>
        <v>0</v>
      </c>
      <c r="BL166" s="11" t="s">
        <v>80</v>
      </c>
      <c r="BM166" s="125" t="s">
        <v>302</v>
      </c>
    </row>
    <row r="167" spans="1:65" s="2" customFormat="1" ht="19.5">
      <c r="A167" s="18"/>
      <c r="B167" s="19"/>
      <c r="C167" s="20"/>
      <c r="D167" s="127" t="s">
        <v>81</v>
      </c>
      <c r="E167" s="20"/>
      <c r="F167" s="128" t="s">
        <v>107</v>
      </c>
      <c r="G167" s="20"/>
      <c r="H167" s="20"/>
      <c r="I167" s="20"/>
      <c r="J167" s="20"/>
      <c r="K167" s="20"/>
      <c r="L167" s="21"/>
      <c r="M167" s="129"/>
      <c r="N167" s="130"/>
      <c r="O167" s="28"/>
      <c r="P167" s="28"/>
      <c r="Q167" s="28"/>
      <c r="R167" s="28"/>
      <c r="S167" s="28"/>
      <c r="T167" s="29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T167" s="11" t="s">
        <v>81</v>
      </c>
      <c r="AU167" s="11" t="s">
        <v>45</v>
      </c>
    </row>
    <row r="168" spans="1:65" s="8" customFormat="1">
      <c r="B168" s="131"/>
      <c r="C168" s="132"/>
      <c r="D168" s="127" t="s">
        <v>84</v>
      </c>
      <c r="E168" s="133" t="s">
        <v>0</v>
      </c>
      <c r="F168" s="134" t="s">
        <v>245</v>
      </c>
      <c r="G168" s="132"/>
      <c r="H168" s="135">
        <v>365.2</v>
      </c>
      <c r="I168" s="132"/>
      <c r="J168" s="132"/>
      <c r="K168" s="132"/>
      <c r="L168" s="136"/>
      <c r="M168" s="137"/>
      <c r="N168" s="138"/>
      <c r="O168" s="138"/>
      <c r="P168" s="138"/>
      <c r="Q168" s="138"/>
      <c r="R168" s="138"/>
      <c r="S168" s="138"/>
      <c r="T168" s="139"/>
      <c r="AT168" s="140" t="s">
        <v>84</v>
      </c>
      <c r="AU168" s="140" t="s">
        <v>45</v>
      </c>
      <c r="AV168" s="8" t="s">
        <v>45</v>
      </c>
      <c r="AW168" s="8" t="s">
        <v>17</v>
      </c>
      <c r="AX168" s="8" t="s">
        <v>44</v>
      </c>
      <c r="AY168" s="140" t="s">
        <v>73</v>
      </c>
    </row>
    <row r="169" spans="1:65" s="2" customFormat="1" ht="24.2" customHeight="1">
      <c r="A169" s="18"/>
      <c r="B169" s="19"/>
      <c r="C169" s="115" t="s">
        <v>104</v>
      </c>
      <c r="D169" s="115" t="s">
        <v>75</v>
      </c>
      <c r="E169" s="116" t="s">
        <v>192</v>
      </c>
      <c r="F169" s="117" t="s">
        <v>193</v>
      </c>
      <c r="G169" s="118" t="s">
        <v>96</v>
      </c>
      <c r="H169" s="119">
        <v>77.900000000000006</v>
      </c>
      <c r="I169" s="120"/>
      <c r="J169" s="120">
        <f>ROUND(I169*H169,2)</f>
        <v>0</v>
      </c>
      <c r="K169" s="117" t="s">
        <v>79</v>
      </c>
      <c r="L169" s="21"/>
      <c r="M169" s="121" t="s">
        <v>0</v>
      </c>
      <c r="N169" s="122" t="s">
        <v>25</v>
      </c>
      <c r="O169" s="123">
        <v>0.32800000000000001</v>
      </c>
      <c r="P169" s="123">
        <f>O169*H169</f>
        <v>25.551200000000001</v>
      </c>
      <c r="Q169" s="123">
        <v>0</v>
      </c>
      <c r="R169" s="123">
        <f>Q169*H169</f>
        <v>0</v>
      </c>
      <c r="S169" s="123">
        <v>0</v>
      </c>
      <c r="T169" s="124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25" t="s">
        <v>80</v>
      </c>
      <c r="AT169" s="125" t="s">
        <v>75</v>
      </c>
      <c r="AU169" s="125" t="s">
        <v>45</v>
      </c>
      <c r="AY169" s="11" t="s">
        <v>73</v>
      </c>
      <c r="BE169" s="126">
        <f>IF(N169="základní",J169,0)</f>
        <v>0</v>
      </c>
      <c r="BF169" s="126">
        <f>IF(N169="snížená",J169,0)</f>
        <v>0</v>
      </c>
      <c r="BG169" s="126">
        <f>IF(N169="zákl. přenesená",J169,0)</f>
        <v>0</v>
      </c>
      <c r="BH169" s="126">
        <f>IF(N169="sníž. přenesená",J169,0)</f>
        <v>0</v>
      </c>
      <c r="BI169" s="126">
        <f>IF(N169="nulová",J169,0)</f>
        <v>0</v>
      </c>
      <c r="BJ169" s="11" t="s">
        <v>44</v>
      </c>
      <c r="BK169" s="126">
        <f>ROUND(I169*H169,2)</f>
        <v>0</v>
      </c>
      <c r="BL169" s="11" t="s">
        <v>80</v>
      </c>
      <c r="BM169" s="125" t="s">
        <v>303</v>
      </c>
    </row>
    <row r="170" spans="1:65" s="2" customFormat="1" ht="29.25">
      <c r="A170" s="18"/>
      <c r="B170" s="19"/>
      <c r="C170" s="20"/>
      <c r="D170" s="127" t="s">
        <v>81</v>
      </c>
      <c r="E170" s="20"/>
      <c r="F170" s="128" t="s">
        <v>194</v>
      </c>
      <c r="G170" s="20"/>
      <c r="H170" s="20"/>
      <c r="I170" s="20"/>
      <c r="J170" s="20"/>
      <c r="K170" s="20"/>
      <c r="L170" s="21"/>
      <c r="M170" s="129"/>
      <c r="N170" s="130"/>
      <c r="O170" s="28"/>
      <c r="P170" s="28"/>
      <c r="Q170" s="28"/>
      <c r="R170" s="28"/>
      <c r="S170" s="28"/>
      <c r="T170" s="29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T170" s="11" t="s">
        <v>81</v>
      </c>
      <c r="AU170" s="11" t="s">
        <v>45</v>
      </c>
    </row>
    <row r="171" spans="1:65" s="8" customFormat="1">
      <c r="B171" s="131"/>
      <c r="C171" s="132"/>
      <c r="D171" s="127" t="s">
        <v>84</v>
      </c>
      <c r="E171" s="133" t="s">
        <v>241</v>
      </c>
      <c r="F171" s="134" t="s">
        <v>304</v>
      </c>
      <c r="G171" s="132"/>
      <c r="H171" s="135">
        <v>30.5</v>
      </c>
      <c r="I171" s="132"/>
      <c r="J171" s="132"/>
      <c r="K171" s="132"/>
      <c r="L171" s="136"/>
      <c r="M171" s="137"/>
      <c r="N171" s="138"/>
      <c r="O171" s="138"/>
      <c r="P171" s="138"/>
      <c r="Q171" s="138"/>
      <c r="R171" s="138"/>
      <c r="S171" s="138"/>
      <c r="T171" s="139"/>
      <c r="AT171" s="140" t="s">
        <v>84</v>
      </c>
      <c r="AU171" s="140" t="s">
        <v>45</v>
      </c>
      <c r="AV171" s="8" t="s">
        <v>45</v>
      </c>
      <c r="AW171" s="8" t="s">
        <v>17</v>
      </c>
      <c r="AX171" s="8" t="s">
        <v>43</v>
      </c>
      <c r="AY171" s="140" t="s">
        <v>73</v>
      </c>
    </row>
    <row r="172" spans="1:65" s="8" customFormat="1">
      <c r="B172" s="131"/>
      <c r="C172" s="132"/>
      <c r="D172" s="127" t="s">
        <v>84</v>
      </c>
      <c r="E172" s="133" t="s">
        <v>243</v>
      </c>
      <c r="F172" s="134" t="s">
        <v>305</v>
      </c>
      <c r="G172" s="132"/>
      <c r="H172" s="135">
        <v>47.4</v>
      </c>
      <c r="I172" s="132"/>
      <c r="J172" s="132"/>
      <c r="K172" s="132"/>
      <c r="L172" s="136"/>
      <c r="M172" s="137"/>
      <c r="N172" s="138"/>
      <c r="O172" s="138"/>
      <c r="P172" s="138"/>
      <c r="Q172" s="138"/>
      <c r="R172" s="138"/>
      <c r="S172" s="138"/>
      <c r="T172" s="139"/>
      <c r="AT172" s="140" t="s">
        <v>84</v>
      </c>
      <c r="AU172" s="140" t="s">
        <v>45</v>
      </c>
      <c r="AV172" s="8" t="s">
        <v>45</v>
      </c>
      <c r="AW172" s="8" t="s">
        <v>17</v>
      </c>
      <c r="AX172" s="8" t="s">
        <v>43</v>
      </c>
      <c r="AY172" s="140" t="s">
        <v>73</v>
      </c>
    </row>
    <row r="173" spans="1:65" s="10" customFormat="1">
      <c r="B173" s="150"/>
      <c r="C173" s="151"/>
      <c r="D173" s="127" t="s">
        <v>84</v>
      </c>
      <c r="E173" s="152" t="s">
        <v>0</v>
      </c>
      <c r="F173" s="153" t="s">
        <v>87</v>
      </c>
      <c r="G173" s="151"/>
      <c r="H173" s="154">
        <v>77.900000000000006</v>
      </c>
      <c r="I173" s="151"/>
      <c r="J173" s="151"/>
      <c r="K173" s="151"/>
      <c r="L173" s="155"/>
      <c r="M173" s="156"/>
      <c r="N173" s="157"/>
      <c r="O173" s="157"/>
      <c r="P173" s="157"/>
      <c r="Q173" s="157"/>
      <c r="R173" s="157"/>
      <c r="S173" s="157"/>
      <c r="T173" s="158"/>
      <c r="AT173" s="159" t="s">
        <v>84</v>
      </c>
      <c r="AU173" s="159" t="s">
        <v>45</v>
      </c>
      <c r="AV173" s="10" t="s">
        <v>80</v>
      </c>
      <c r="AW173" s="10" t="s">
        <v>17</v>
      </c>
      <c r="AX173" s="10" t="s">
        <v>44</v>
      </c>
      <c r="AY173" s="159" t="s">
        <v>73</v>
      </c>
    </row>
    <row r="174" spans="1:65" s="2" customFormat="1" ht="16.5" customHeight="1">
      <c r="A174" s="18"/>
      <c r="B174" s="19"/>
      <c r="C174" s="160" t="s">
        <v>3</v>
      </c>
      <c r="D174" s="160" t="s">
        <v>127</v>
      </c>
      <c r="E174" s="161" t="s">
        <v>198</v>
      </c>
      <c r="F174" s="162" t="s">
        <v>199</v>
      </c>
      <c r="G174" s="163" t="s">
        <v>102</v>
      </c>
      <c r="H174" s="164">
        <v>61</v>
      </c>
      <c r="I174" s="165"/>
      <c r="J174" s="165">
        <f>ROUND(I174*H174,2)</f>
        <v>0</v>
      </c>
      <c r="K174" s="162" t="s">
        <v>79</v>
      </c>
      <c r="L174" s="166"/>
      <c r="M174" s="167" t="s">
        <v>0</v>
      </c>
      <c r="N174" s="168" t="s">
        <v>25</v>
      </c>
      <c r="O174" s="123">
        <v>0</v>
      </c>
      <c r="P174" s="123">
        <f>O174*H174</f>
        <v>0</v>
      </c>
      <c r="Q174" s="123">
        <v>1</v>
      </c>
      <c r="R174" s="123">
        <f>Q174*H174</f>
        <v>61</v>
      </c>
      <c r="S174" s="123">
        <v>0</v>
      </c>
      <c r="T174" s="124">
        <f>S174*H174</f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125" t="s">
        <v>90</v>
      </c>
      <c r="AT174" s="125" t="s">
        <v>127</v>
      </c>
      <c r="AU174" s="125" t="s">
        <v>45</v>
      </c>
      <c r="AY174" s="11" t="s">
        <v>73</v>
      </c>
      <c r="BE174" s="126">
        <f>IF(N174="základní",J174,0)</f>
        <v>0</v>
      </c>
      <c r="BF174" s="126">
        <f>IF(N174="snížená",J174,0)</f>
        <v>0</v>
      </c>
      <c r="BG174" s="126">
        <f>IF(N174="zákl. přenesená",J174,0)</f>
        <v>0</v>
      </c>
      <c r="BH174" s="126">
        <f>IF(N174="sníž. přenesená",J174,0)</f>
        <v>0</v>
      </c>
      <c r="BI174" s="126">
        <f>IF(N174="nulová",J174,0)</f>
        <v>0</v>
      </c>
      <c r="BJ174" s="11" t="s">
        <v>44</v>
      </c>
      <c r="BK174" s="126">
        <f>ROUND(I174*H174,2)</f>
        <v>0</v>
      </c>
      <c r="BL174" s="11" t="s">
        <v>80</v>
      </c>
      <c r="BM174" s="125" t="s">
        <v>306</v>
      </c>
    </row>
    <row r="175" spans="1:65" s="2" customFormat="1">
      <c r="A175" s="18"/>
      <c r="B175" s="19"/>
      <c r="C175" s="20"/>
      <c r="D175" s="127" t="s">
        <v>81</v>
      </c>
      <c r="E175" s="20"/>
      <c r="F175" s="128" t="s">
        <v>199</v>
      </c>
      <c r="G175" s="20"/>
      <c r="H175" s="20"/>
      <c r="I175" s="20"/>
      <c r="J175" s="20"/>
      <c r="K175" s="20"/>
      <c r="L175" s="21"/>
      <c r="M175" s="129"/>
      <c r="N175" s="130"/>
      <c r="O175" s="28"/>
      <c r="P175" s="28"/>
      <c r="Q175" s="28"/>
      <c r="R175" s="28"/>
      <c r="S175" s="28"/>
      <c r="T175" s="29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T175" s="11" t="s">
        <v>81</v>
      </c>
      <c r="AU175" s="11" t="s">
        <v>45</v>
      </c>
    </row>
    <row r="176" spans="1:65" s="8" customFormat="1">
      <c r="B176" s="131"/>
      <c r="C176" s="132"/>
      <c r="D176" s="127" t="s">
        <v>84</v>
      </c>
      <c r="E176" s="133" t="s">
        <v>0</v>
      </c>
      <c r="F176" s="134" t="s">
        <v>307</v>
      </c>
      <c r="G176" s="132"/>
      <c r="H176" s="135">
        <v>61</v>
      </c>
      <c r="I176" s="132"/>
      <c r="J176" s="132"/>
      <c r="K176" s="132"/>
      <c r="L176" s="136"/>
      <c r="M176" s="137"/>
      <c r="N176" s="138"/>
      <c r="O176" s="138"/>
      <c r="P176" s="138"/>
      <c r="Q176" s="138"/>
      <c r="R176" s="138"/>
      <c r="S176" s="138"/>
      <c r="T176" s="139"/>
      <c r="AT176" s="140" t="s">
        <v>84</v>
      </c>
      <c r="AU176" s="140" t="s">
        <v>45</v>
      </c>
      <c r="AV176" s="8" t="s">
        <v>45</v>
      </c>
      <c r="AW176" s="8" t="s">
        <v>17</v>
      </c>
      <c r="AX176" s="8" t="s">
        <v>44</v>
      </c>
      <c r="AY176" s="140" t="s">
        <v>73</v>
      </c>
    </row>
    <row r="177" spans="1:65" s="2" customFormat="1" ht="24.2" customHeight="1">
      <c r="A177" s="18"/>
      <c r="B177" s="19"/>
      <c r="C177" s="115" t="s">
        <v>108</v>
      </c>
      <c r="D177" s="115" t="s">
        <v>75</v>
      </c>
      <c r="E177" s="116" t="s">
        <v>195</v>
      </c>
      <c r="F177" s="117" t="s">
        <v>196</v>
      </c>
      <c r="G177" s="118" t="s">
        <v>96</v>
      </c>
      <c r="H177" s="119">
        <v>22.5</v>
      </c>
      <c r="I177" s="120"/>
      <c r="J177" s="120">
        <f>ROUND(I177*H177,2)</f>
        <v>0</v>
      </c>
      <c r="K177" s="117" t="s">
        <v>79</v>
      </c>
      <c r="L177" s="21"/>
      <c r="M177" s="121" t="s">
        <v>0</v>
      </c>
      <c r="N177" s="122" t="s">
        <v>25</v>
      </c>
      <c r="O177" s="123">
        <v>0.435</v>
      </c>
      <c r="P177" s="123">
        <f>O177*H177</f>
        <v>9.7874999999999996</v>
      </c>
      <c r="Q177" s="123">
        <v>0</v>
      </c>
      <c r="R177" s="123">
        <f>Q177*H177</f>
        <v>0</v>
      </c>
      <c r="S177" s="123">
        <v>0</v>
      </c>
      <c r="T177" s="124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25" t="s">
        <v>80</v>
      </c>
      <c r="AT177" s="125" t="s">
        <v>75</v>
      </c>
      <c r="AU177" s="125" t="s">
        <v>45</v>
      </c>
      <c r="AY177" s="11" t="s">
        <v>73</v>
      </c>
      <c r="BE177" s="126">
        <f>IF(N177="základní",J177,0)</f>
        <v>0</v>
      </c>
      <c r="BF177" s="126">
        <f>IF(N177="snížená",J177,0)</f>
        <v>0</v>
      </c>
      <c r="BG177" s="126">
        <f>IF(N177="zákl. přenesená",J177,0)</f>
        <v>0</v>
      </c>
      <c r="BH177" s="126">
        <f>IF(N177="sníž. přenesená",J177,0)</f>
        <v>0</v>
      </c>
      <c r="BI177" s="126">
        <f>IF(N177="nulová",J177,0)</f>
        <v>0</v>
      </c>
      <c r="BJ177" s="11" t="s">
        <v>44</v>
      </c>
      <c r="BK177" s="126">
        <f>ROUND(I177*H177,2)</f>
        <v>0</v>
      </c>
      <c r="BL177" s="11" t="s">
        <v>80</v>
      </c>
      <c r="BM177" s="125" t="s">
        <v>308</v>
      </c>
    </row>
    <row r="178" spans="1:65" s="2" customFormat="1" ht="39">
      <c r="A178" s="18"/>
      <c r="B178" s="19"/>
      <c r="C178" s="20"/>
      <c r="D178" s="127" t="s">
        <v>81</v>
      </c>
      <c r="E178" s="20"/>
      <c r="F178" s="128" t="s">
        <v>197</v>
      </c>
      <c r="G178" s="20"/>
      <c r="H178" s="20"/>
      <c r="I178" s="20"/>
      <c r="J178" s="20"/>
      <c r="K178" s="20"/>
      <c r="L178" s="21"/>
      <c r="M178" s="129"/>
      <c r="N178" s="130"/>
      <c r="O178" s="28"/>
      <c r="P178" s="28"/>
      <c r="Q178" s="28"/>
      <c r="R178" s="28"/>
      <c r="S178" s="28"/>
      <c r="T178" s="29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T178" s="11" t="s">
        <v>81</v>
      </c>
      <c r="AU178" s="11" t="s">
        <v>45</v>
      </c>
    </row>
    <row r="179" spans="1:65" s="8" customFormat="1">
      <c r="B179" s="131"/>
      <c r="C179" s="132"/>
      <c r="D179" s="127" t="s">
        <v>84</v>
      </c>
      <c r="E179" s="133" t="s">
        <v>248</v>
      </c>
      <c r="F179" s="134" t="s">
        <v>309</v>
      </c>
      <c r="G179" s="132"/>
      <c r="H179" s="135">
        <v>22.5</v>
      </c>
      <c r="I179" s="132"/>
      <c r="J179" s="132"/>
      <c r="K179" s="132"/>
      <c r="L179" s="136"/>
      <c r="M179" s="137"/>
      <c r="N179" s="138"/>
      <c r="O179" s="138"/>
      <c r="P179" s="138"/>
      <c r="Q179" s="138"/>
      <c r="R179" s="138"/>
      <c r="S179" s="138"/>
      <c r="T179" s="139"/>
      <c r="AT179" s="140" t="s">
        <v>84</v>
      </c>
      <c r="AU179" s="140" t="s">
        <v>45</v>
      </c>
      <c r="AV179" s="8" t="s">
        <v>45</v>
      </c>
      <c r="AW179" s="8" t="s">
        <v>17</v>
      </c>
      <c r="AX179" s="8" t="s">
        <v>44</v>
      </c>
      <c r="AY179" s="140" t="s">
        <v>73</v>
      </c>
    </row>
    <row r="180" spans="1:65" s="2" customFormat="1" ht="16.5" customHeight="1">
      <c r="A180" s="18"/>
      <c r="B180" s="19"/>
      <c r="C180" s="160" t="s">
        <v>111</v>
      </c>
      <c r="D180" s="160" t="s">
        <v>127</v>
      </c>
      <c r="E180" s="161" t="s">
        <v>310</v>
      </c>
      <c r="F180" s="162" t="s">
        <v>311</v>
      </c>
      <c r="G180" s="163" t="s">
        <v>102</v>
      </c>
      <c r="H180" s="164">
        <v>90</v>
      </c>
      <c r="I180" s="165"/>
      <c r="J180" s="165">
        <f>ROUND(I180*H180,2)</f>
        <v>0</v>
      </c>
      <c r="K180" s="162" t="s">
        <v>79</v>
      </c>
      <c r="L180" s="166"/>
      <c r="M180" s="167" t="s">
        <v>0</v>
      </c>
      <c r="N180" s="168" t="s">
        <v>25</v>
      </c>
      <c r="O180" s="123">
        <v>0</v>
      </c>
      <c r="P180" s="123">
        <f>O180*H180</f>
        <v>0</v>
      </c>
      <c r="Q180" s="123">
        <v>1</v>
      </c>
      <c r="R180" s="123">
        <f>Q180*H180</f>
        <v>90</v>
      </c>
      <c r="S180" s="123">
        <v>0</v>
      </c>
      <c r="T180" s="124">
        <f>S180*H180</f>
        <v>0</v>
      </c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R180" s="125" t="s">
        <v>90</v>
      </c>
      <c r="AT180" s="125" t="s">
        <v>127</v>
      </c>
      <c r="AU180" s="125" t="s">
        <v>45</v>
      </c>
      <c r="AY180" s="11" t="s">
        <v>73</v>
      </c>
      <c r="BE180" s="126">
        <f>IF(N180="základní",J180,0)</f>
        <v>0</v>
      </c>
      <c r="BF180" s="126">
        <f>IF(N180="snížená",J180,0)</f>
        <v>0</v>
      </c>
      <c r="BG180" s="126">
        <f>IF(N180="zákl. přenesená",J180,0)</f>
        <v>0</v>
      </c>
      <c r="BH180" s="126">
        <f>IF(N180="sníž. přenesená",J180,0)</f>
        <v>0</v>
      </c>
      <c r="BI180" s="126">
        <f>IF(N180="nulová",J180,0)</f>
        <v>0</v>
      </c>
      <c r="BJ180" s="11" t="s">
        <v>44</v>
      </c>
      <c r="BK180" s="126">
        <f>ROUND(I180*H180,2)</f>
        <v>0</v>
      </c>
      <c r="BL180" s="11" t="s">
        <v>80</v>
      </c>
      <c r="BM180" s="125" t="s">
        <v>312</v>
      </c>
    </row>
    <row r="181" spans="1:65" s="2" customFormat="1">
      <c r="A181" s="18"/>
      <c r="B181" s="19"/>
      <c r="C181" s="20"/>
      <c r="D181" s="127" t="s">
        <v>81</v>
      </c>
      <c r="E181" s="20"/>
      <c r="F181" s="128" t="s">
        <v>311</v>
      </c>
      <c r="G181" s="20"/>
      <c r="H181" s="20"/>
      <c r="I181" s="20"/>
      <c r="J181" s="20"/>
      <c r="K181" s="20"/>
      <c r="L181" s="21"/>
      <c r="M181" s="129"/>
      <c r="N181" s="130"/>
      <c r="O181" s="28"/>
      <c r="P181" s="28"/>
      <c r="Q181" s="28"/>
      <c r="R181" s="28"/>
      <c r="S181" s="28"/>
      <c r="T181" s="29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T181" s="11" t="s">
        <v>81</v>
      </c>
      <c r="AU181" s="11" t="s">
        <v>45</v>
      </c>
    </row>
    <row r="182" spans="1:65" s="8" customFormat="1">
      <c r="B182" s="131"/>
      <c r="C182" s="132"/>
      <c r="D182" s="127" t="s">
        <v>84</v>
      </c>
      <c r="E182" s="133" t="s">
        <v>0</v>
      </c>
      <c r="F182" s="134" t="s">
        <v>313</v>
      </c>
      <c r="G182" s="132"/>
      <c r="H182" s="135">
        <v>45</v>
      </c>
      <c r="I182" s="132"/>
      <c r="J182" s="132"/>
      <c r="K182" s="132"/>
      <c r="L182" s="136"/>
      <c r="M182" s="137"/>
      <c r="N182" s="138"/>
      <c r="O182" s="138"/>
      <c r="P182" s="138"/>
      <c r="Q182" s="138"/>
      <c r="R182" s="138"/>
      <c r="S182" s="138"/>
      <c r="T182" s="139"/>
      <c r="AT182" s="140" t="s">
        <v>84</v>
      </c>
      <c r="AU182" s="140" t="s">
        <v>45</v>
      </c>
      <c r="AV182" s="8" t="s">
        <v>45</v>
      </c>
      <c r="AW182" s="8" t="s">
        <v>17</v>
      </c>
      <c r="AX182" s="8" t="s">
        <v>44</v>
      </c>
      <c r="AY182" s="140" t="s">
        <v>73</v>
      </c>
    </row>
    <row r="183" spans="1:65" s="8" customFormat="1">
      <c r="B183" s="131"/>
      <c r="C183" s="132"/>
      <c r="D183" s="127" t="s">
        <v>84</v>
      </c>
      <c r="E183" s="132"/>
      <c r="F183" s="134" t="s">
        <v>314</v>
      </c>
      <c r="G183" s="132"/>
      <c r="H183" s="135">
        <v>90</v>
      </c>
      <c r="I183" s="132"/>
      <c r="J183" s="132"/>
      <c r="K183" s="132"/>
      <c r="L183" s="136"/>
      <c r="M183" s="137"/>
      <c r="N183" s="138"/>
      <c r="O183" s="138"/>
      <c r="P183" s="138"/>
      <c r="Q183" s="138"/>
      <c r="R183" s="138"/>
      <c r="S183" s="138"/>
      <c r="T183" s="139"/>
      <c r="AT183" s="140" t="s">
        <v>84</v>
      </c>
      <c r="AU183" s="140" t="s">
        <v>45</v>
      </c>
      <c r="AV183" s="8" t="s">
        <v>45</v>
      </c>
      <c r="AW183" s="8" t="s">
        <v>1</v>
      </c>
      <c r="AX183" s="8" t="s">
        <v>44</v>
      </c>
      <c r="AY183" s="140" t="s">
        <v>73</v>
      </c>
    </row>
    <row r="184" spans="1:65" s="2" customFormat="1" ht="33" customHeight="1">
      <c r="A184" s="18"/>
      <c r="B184" s="19"/>
      <c r="C184" s="115" t="s">
        <v>115</v>
      </c>
      <c r="D184" s="115" t="s">
        <v>75</v>
      </c>
      <c r="E184" s="116" t="s">
        <v>315</v>
      </c>
      <c r="F184" s="117" t="s">
        <v>316</v>
      </c>
      <c r="G184" s="118" t="s">
        <v>78</v>
      </c>
      <c r="H184" s="119">
        <v>115.2</v>
      </c>
      <c r="I184" s="120"/>
      <c r="J184" s="120">
        <f>ROUND(I184*H184,2)</f>
        <v>0</v>
      </c>
      <c r="K184" s="117" t="s">
        <v>79</v>
      </c>
      <c r="L184" s="21"/>
      <c r="M184" s="121" t="s">
        <v>0</v>
      </c>
      <c r="N184" s="122" t="s">
        <v>25</v>
      </c>
      <c r="O184" s="123">
        <v>4.3999999999999997E-2</v>
      </c>
      <c r="P184" s="123">
        <f>O184*H184</f>
        <v>5.0687999999999995</v>
      </c>
      <c r="Q184" s="123">
        <v>0</v>
      </c>
      <c r="R184" s="123">
        <f>Q184*H184</f>
        <v>0</v>
      </c>
      <c r="S184" s="123">
        <v>0</v>
      </c>
      <c r="T184" s="124">
        <f>S184*H184</f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125" t="s">
        <v>80</v>
      </c>
      <c r="AT184" s="125" t="s">
        <v>75</v>
      </c>
      <c r="AU184" s="125" t="s">
        <v>45</v>
      </c>
      <c r="AY184" s="11" t="s">
        <v>73</v>
      </c>
      <c r="BE184" s="126">
        <f>IF(N184="základní",J184,0)</f>
        <v>0</v>
      </c>
      <c r="BF184" s="126">
        <f>IF(N184="snížená",J184,0)</f>
        <v>0</v>
      </c>
      <c r="BG184" s="126">
        <f>IF(N184="zákl. přenesená",J184,0)</f>
        <v>0</v>
      </c>
      <c r="BH184" s="126">
        <f>IF(N184="sníž. přenesená",J184,0)</f>
        <v>0</v>
      </c>
      <c r="BI184" s="126">
        <f>IF(N184="nulová",J184,0)</f>
        <v>0</v>
      </c>
      <c r="BJ184" s="11" t="s">
        <v>44</v>
      </c>
      <c r="BK184" s="126">
        <f>ROUND(I184*H184,2)</f>
        <v>0</v>
      </c>
      <c r="BL184" s="11" t="s">
        <v>80</v>
      </c>
      <c r="BM184" s="125" t="s">
        <v>317</v>
      </c>
    </row>
    <row r="185" spans="1:65" s="2" customFormat="1" ht="29.25">
      <c r="A185" s="18"/>
      <c r="B185" s="19"/>
      <c r="C185" s="20"/>
      <c r="D185" s="127" t="s">
        <v>81</v>
      </c>
      <c r="E185" s="20"/>
      <c r="F185" s="128" t="s">
        <v>318</v>
      </c>
      <c r="G185" s="20"/>
      <c r="H185" s="20"/>
      <c r="I185" s="20"/>
      <c r="J185" s="20"/>
      <c r="K185" s="20"/>
      <c r="L185" s="21"/>
      <c r="M185" s="129"/>
      <c r="N185" s="130"/>
      <c r="O185" s="28"/>
      <c r="P185" s="28"/>
      <c r="Q185" s="28"/>
      <c r="R185" s="28"/>
      <c r="S185" s="28"/>
      <c r="T185" s="29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T185" s="11" t="s">
        <v>81</v>
      </c>
      <c r="AU185" s="11" t="s">
        <v>45</v>
      </c>
    </row>
    <row r="186" spans="1:65" s="8" customFormat="1">
      <c r="B186" s="131"/>
      <c r="C186" s="132"/>
      <c r="D186" s="127" t="s">
        <v>84</v>
      </c>
      <c r="E186" s="133" t="s">
        <v>251</v>
      </c>
      <c r="F186" s="134" t="s">
        <v>319</v>
      </c>
      <c r="G186" s="132"/>
      <c r="H186" s="135">
        <v>115.2</v>
      </c>
      <c r="I186" s="132"/>
      <c r="J186" s="132"/>
      <c r="K186" s="132"/>
      <c r="L186" s="136"/>
      <c r="M186" s="137"/>
      <c r="N186" s="138"/>
      <c r="O186" s="138"/>
      <c r="P186" s="138"/>
      <c r="Q186" s="138"/>
      <c r="R186" s="138"/>
      <c r="S186" s="138"/>
      <c r="T186" s="139"/>
      <c r="AT186" s="140" t="s">
        <v>84</v>
      </c>
      <c r="AU186" s="140" t="s">
        <v>45</v>
      </c>
      <c r="AV186" s="8" t="s">
        <v>45</v>
      </c>
      <c r="AW186" s="8" t="s">
        <v>17</v>
      </c>
      <c r="AX186" s="8" t="s">
        <v>44</v>
      </c>
      <c r="AY186" s="140" t="s">
        <v>73</v>
      </c>
    </row>
    <row r="187" spans="1:65" s="2" customFormat="1" ht="24.2" customHeight="1">
      <c r="A187" s="18"/>
      <c r="B187" s="19"/>
      <c r="C187" s="115" t="s">
        <v>119</v>
      </c>
      <c r="D187" s="115" t="s">
        <v>75</v>
      </c>
      <c r="E187" s="116" t="s">
        <v>200</v>
      </c>
      <c r="F187" s="117" t="s">
        <v>201</v>
      </c>
      <c r="G187" s="118" t="s">
        <v>78</v>
      </c>
      <c r="H187" s="119">
        <v>115.2</v>
      </c>
      <c r="I187" s="120"/>
      <c r="J187" s="120">
        <f>ROUND(I187*H187,2)</f>
        <v>0</v>
      </c>
      <c r="K187" s="117" t="s">
        <v>79</v>
      </c>
      <c r="L187" s="21"/>
      <c r="M187" s="121" t="s">
        <v>0</v>
      </c>
      <c r="N187" s="122" t="s">
        <v>25</v>
      </c>
      <c r="O187" s="123">
        <v>7.0000000000000001E-3</v>
      </c>
      <c r="P187" s="123">
        <f>O187*H187</f>
        <v>0.80640000000000001</v>
      </c>
      <c r="Q187" s="123">
        <v>0</v>
      </c>
      <c r="R187" s="123">
        <f>Q187*H187</f>
        <v>0</v>
      </c>
      <c r="S187" s="123">
        <v>0</v>
      </c>
      <c r="T187" s="124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25" t="s">
        <v>80</v>
      </c>
      <c r="AT187" s="125" t="s">
        <v>75</v>
      </c>
      <c r="AU187" s="125" t="s">
        <v>45</v>
      </c>
      <c r="AY187" s="11" t="s">
        <v>73</v>
      </c>
      <c r="BE187" s="126">
        <f>IF(N187="základní",J187,0)</f>
        <v>0</v>
      </c>
      <c r="BF187" s="126">
        <f>IF(N187="snížená",J187,0)</f>
        <v>0</v>
      </c>
      <c r="BG187" s="126">
        <f>IF(N187="zákl. přenesená",J187,0)</f>
        <v>0</v>
      </c>
      <c r="BH187" s="126">
        <f>IF(N187="sníž. přenesená",J187,0)</f>
        <v>0</v>
      </c>
      <c r="BI187" s="126">
        <f>IF(N187="nulová",J187,0)</f>
        <v>0</v>
      </c>
      <c r="BJ187" s="11" t="s">
        <v>44</v>
      </c>
      <c r="BK187" s="126">
        <f>ROUND(I187*H187,2)</f>
        <v>0</v>
      </c>
      <c r="BL187" s="11" t="s">
        <v>80</v>
      </c>
      <c r="BM187" s="125" t="s">
        <v>320</v>
      </c>
    </row>
    <row r="188" spans="1:65" s="2" customFormat="1" ht="19.5">
      <c r="A188" s="18"/>
      <c r="B188" s="19"/>
      <c r="C188" s="20"/>
      <c r="D188" s="127" t="s">
        <v>81</v>
      </c>
      <c r="E188" s="20"/>
      <c r="F188" s="128" t="s">
        <v>202</v>
      </c>
      <c r="G188" s="20"/>
      <c r="H188" s="20"/>
      <c r="I188" s="20"/>
      <c r="J188" s="20"/>
      <c r="K188" s="20"/>
      <c r="L188" s="21"/>
      <c r="M188" s="129"/>
      <c r="N188" s="130"/>
      <c r="O188" s="28"/>
      <c r="P188" s="28"/>
      <c r="Q188" s="28"/>
      <c r="R188" s="28"/>
      <c r="S188" s="28"/>
      <c r="T188" s="29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T188" s="11" t="s">
        <v>81</v>
      </c>
      <c r="AU188" s="11" t="s">
        <v>45</v>
      </c>
    </row>
    <row r="189" spans="1:65" s="8" customFormat="1">
      <c r="B189" s="131"/>
      <c r="C189" s="132"/>
      <c r="D189" s="127" t="s">
        <v>84</v>
      </c>
      <c r="E189" s="133" t="s">
        <v>0</v>
      </c>
      <c r="F189" s="134" t="s">
        <v>251</v>
      </c>
      <c r="G189" s="132"/>
      <c r="H189" s="135">
        <v>115.2</v>
      </c>
      <c r="I189" s="132"/>
      <c r="J189" s="132"/>
      <c r="K189" s="132"/>
      <c r="L189" s="136"/>
      <c r="M189" s="137"/>
      <c r="N189" s="138"/>
      <c r="O189" s="138"/>
      <c r="P189" s="138"/>
      <c r="Q189" s="138"/>
      <c r="R189" s="138"/>
      <c r="S189" s="138"/>
      <c r="T189" s="139"/>
      <c r="AT189" s="140" t="s">
        <v>84</v>
      </c>
      <c r="AU189" s="140" t="s">
        <v>45</v>
      </c>
      <c r="AV189" s="8" t="s">
        <v>45</v>
      </c>
      <c r="AW189" s="8" t="s">
        <v>17</v>
      </c>
      <c r="AX189" s="8" t="s">
        <v>44</v>
      </c>
      <c r="AY189" s="140" t="s">
        <v>73</v>
      </c>
    </row>
    <row r="190" spans="1:65" s="2" customFormat="1" ht="16.5" customHeight="1">
      <c r="A190" s="18"/>
      <c r="B190" s="19"/>
      <c r="C190" s="160" t="s">
        <v>123</v>
      </c>
      <c r="D190" s="160" t="s">
        <v>127</v>
      </c>
      <c r="E190" s="161" t="s">
        <v>203</v>
      </c>
      <c r="F190" s="162" t="s">
        <v>204</v>
      </c>
      <c r="G190" s="163" t="s">
        <v>205</v>
      </c>
      <c r="H190" s="164">
        <v>5.8000000000000003E-2</v>
      </c>
      <c r="I190" s="165"/>
      <c r="J190" s="165">
        <f>ROUND(I190*H190,2)</f>
        <v>0</v>
      </c>
      <c r="K190" s="162" t="s">
        <v>79</v>
      </c>
      <c r="L190" s="166"/>
      <c r="M190" s="167" t="s">
        <v>0</v>
      </c>
      <c r="N190" s="168" t="s">
        <v>25</v>
      </c>
      <c r="O190" s="123">
        <v>0</v>
      </c>
      <c r="P190" s="123">
        <f>O190*H190</f>
        <v>0</v>
      </c>
      <c r="Q190" s="123">
        <v>1E-3</v>
      </c>
      <c r="R190" s="123">
        <f>Q190*H190</f>
        <v>5.8000000000000007E-5</v>
      </c>
      <c r="S190" s="123">
        <v>0</v>
      </c>
      <c r="T190" s="124">
        <f>S190*H190</f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125" t="s">
        <v>90</v>
      </c>
      <c r="AT190" s="125" t="s">
        <v>127</v>
      </c>
      <c r="AU190" s="125" t="s">
        <v>45</v>
      </c>
      <c r="AY190" s="11" t="s">
        <v>73</v>
      </c>
      <c r="BE190" s="126">
        <f>IF(N190="základní",J190,0)</f>
        <v>0</v>
      </c>
      <c r="BF190" s="126">
        <f>IF(N190="snížená",J190,0)</f>
        <v>0</v>
      </c>
      <c r="BG190" s="126">
        <f>IF(N190="zákl. přenesená",J190,0)</f>
        <v>0</v>
      </c>
      <c r="BH190" s="126">
        <f>IF(N190="sníž. přenesená",J190,0)</f>
        <v>0</v>
      </c>
      <c r="BI190" s="126">
        <f>IF(N190="nulová",J190,0)</f>
        <v>0</v>
      </c>
      <c r="BJ190" s="11" t="s">
        <v>44</v>
      </c>
      <c r="BK190" s="126">
        <f>ROUND(I190*H190,2)</f>
        <v>0</v>
      </c>
      <c r="BL190" s="11" t="s">
        <v>80</v>
      </c>
      <c r="BM190" s="125" t="s">
        <v>321</v>
      </c>
    </row>
    <row r="191" spans="1:65" s="2" customFormat="1">
      <c r="A191" s="18"/>
      <c r="B191" s="19"/>
      <c r="C191" s="20"/>
      <c r="D191" s="127" t="s">
        <v>81</v>
      </c>
      <c r="E191" s="20"/>
      <c r="F191" s="128" t="s">
        <v>204</v>
      </c>
      <c r="G191" s="20"/>
      <c r="H191" s="20"/>
      <c r="I191" s="20"/>
      <c r="J191" s="20"/>
      <c r="K191" s="20"/>
      <c r="L191" s="21"/>
      <c r="M191" s="129"/>
      <c r="N191" s="130"/>
      <c r="O191" s="28"/>
      <c r="P191" s="28"/>
      <c r="Q191" s="28"/>
      <c r="R191" s="28"/>
      <c r="S191" s="28"/>
      <c r="T191" s="29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T191" s="11" t="s">
        <v>81</v>
      </c>
      <c r="AU191" s="11" t="s">
        <v>45</v>
      </c>
    </row>
    <row r="192" spans="1:65" s="8" customFormat="1">
      <c r="B192" s="131"/>
      <c r="C192" s="132"/>
      <c r="D192" s="127" t="s">
        <v>84</v>
      </c>
      <c r="E192" s="133" t="s">
        <v>0</v>
      </c>
      <c r="F192" s="134" t="s">
        <v>322</v>
      </c>
      <c r="G192" s="132"/>
      <c r="H192" s="135">
        <v>2.88</v>
      </c>
      <c r="I192" s="132"/>
      <c r="J192" s="132"/>
      <c r="K192" s="132"/>
      <c r="L192" s="136"/>
      <c r="M192" s="137"/>
      <c r="N192" s="138"/>
      <c r="O192" s="138"/>
      <c r="P192" s="138"/>
      <c r="Q192" s="138"/>
      <c r="R192" s="138"/>
      <c r="S192" s="138"/>
      <c r="T192" s="139"/>
      <c r="AT192" s="140" t="s">
        <v>84</v>
      </c>
      <c r="AU192" s="140" t="s">
        <v>45</v>
      </c>
      <c r="AV192" s="8" t="s">
        <v>45</v>
      </c>
      <c r="AW192" s="8" t="s">
        <v>17</v>
      </c>
      <c r="AX192" s="8" t="s">
        <v>44</v>
      </c>
      <c r="AY192" s="140" t="s">
        <v>73</v>
      </c>
    </row>
    <row r="193" spans="1:65" s="8" customFormat="1">
      <c r="B193" s="131"/>
      <c r="C193" s="132"/>
      <c r="D193" s="127" t="s">
        <v>84</v>
      </c>
      <c r="E193" s="132"/>
      <c r="F193" s="134" t="s">
        <v>323</v>
      </c>
      <c r="G193" s="132"/>
      <c r="H193" s="135">
        <v>5.8000000000000003E-2</v>
      </c>
      <c r="I193" s="132"/>
      <c r="J193" s="132"/>
      <c r="K193" s="132"/>
      <c r="L193" s="136"/>
      <c r="M193" s="137"/>
      <c r="N193" s="138"/>
      <c r="O193" s="138"/>
      <c r="P193" s="138"/>
      <c r="Q193" s="138"/>
      <c r="R193" s="138"/>
      <c r="S193" s="138"/>
      <c r="T193" s="139"/>
      <c r="AT193" s="140" t="s">
        <v>84</v>
      </c>
      <c r="AU193" s="140" t="s">
        <v>45</v>
      </c>
      <c r="AV193" s="8" t="s">
        <v>45</v>
      </c>
      <c r="AW193" s="8" t="s">
        <v>1</v>
      </c>
      <c r="AX193" s="8" t="s">
        <v>44</v>
      </c>
      <c r="AY193" s="140" t="s">
        <v>73</v>
      </c>
    </row>
    <row r="194" spans="1:65" s="7" customFormat="1" ht="22.9" customHeight="1">
      <c r="B194" s="100"/>
      <c r="C194" s="101"/>
      <c r="D194" s="102" t="s">
        <v>42</v>
      </c>
      <c r="E194" s="113" t="s">
        <v>45</v>
      </c>
      <c r="F194" s="113" t="s">
        <v>218</v>
      </c>
      <c r="G194" s="101"/>
      <c r="H194" s="101"/>
      <c r="I194" s="101"/>
      <c r="J194" s="114">
        <f>BK194</f>
        <v>0</v>
      </c>
      <c r="K194" s="101"/>
      <c r="L194" s="105"/>
      <c r="M194" s="106"/>
      <c r="N194" s="107"/>
      <c r="O194" s="107"/>
      <c r="P194" s="108">
        <f>SUM(P195:P203)</f>
        <v>28.458174</v>
      </c>
      <c r="Q194" s="107"/>
      <c r="R194" s="108">
        <f>SUM(R195:R203)</f>
        <v>57.697990579999995</v>
      </c>
      <c r="S194" s="107"/>
      <c r="T194" s="109">
        <f>SUM(T195:T203)</f>
        <v>0</v>
      </c>
      <c r="AR194" s="110" t="s">
        <v>44</v>
      </c>
      <c r="AT194" s="111" t="s">
        <v>42</v>
      </c>
      <c r="AU194" s="111" t="s">
        <v>44</v>
      </c>
      <c r="AY194" s="110" t="s">
        <v>73</v>
      </c>
      <c r="BK194" s="112">
        <f>SUM(BK195:BK203)</f>
        <v>0</v>
      </c>
    </row>
    <row r="195" spans="1:65" s="2" customFormat="1" ht="24.2" customHeight="1">
      <c r="A195" s="18"/>
      <c r="B195" s="19"/>
      <c r="C195" s="115" t="s">
        <v>2</v>
      </c>
      <c r="D195" s="115" t="s">
        <v>75</v>
      </c>
      <c r="E195" s="116" t="s">
        <v>219</v>
      </c>
      <c r="F195" s="117" t="s">
        <v>220</v>
      </c>
      <c r="G195" s="118" t="s">
        <v>96</v>
      </c>
      <c r="H195" s="119">
        <v>14.4</v>
      </c>
      <c r="I195" s="120"/>
      <c r="J195" s="120">
        <f>ROUND(I195*H195,2)</f>
        <v>0</v>
      </c>
      <c r="K195" s="117" t="s">
        <v>79</v>
      </c>
      <c r="L195" s="21"/>
      <c r="M195" s="121" t="s">
        <v>0</v>
      </c>
      <c r="N195" s="122" t="s">
        <v>25</v>
      </c>
      <c r="O195" s="123">
        <v>0.98499999999999999</v>
      </c>
      <c r="P195" s="123">
        <f>O195*H195</f>
        <v>14.183999999999999</v>
      </c>
      <c r="Q195" s="123">
        <v>1.98</v>
      </c>
      <c r="R195" s="123">
        <f>Q195*H195</f>
        <v>28.512</v>
      </c>
      <c r="S195" s="123">
        <v>0</v>
      </c>
      <c r="T195" s="124">
        <f>S195*H195</f>
        <v>0</v>
      </c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R195" s="125" t="s">
        <v>80</v>
      </c>
      <c r="AT195" s="125" t="s">
        <v>75</v>
      </c>
      <c r="AU195" s="125" t="s">
        <v>45</v>
      </c>
      <c r="AY195" s="11" t="s">
        <v>73</v>
      </c>
      <c r="BE195" s="126">
        <f>IF(N195="základní",J195,0)</f>
        <v>0</v>
      </c>
      <c r="BF195" s="126">
        <f>IF(N195="snížená",J195,0)</f>
        <v>0</v>
      </c>
      <c r="BG195" s="126">
        <f>IF(N195="zákl. přenesená",J195,0)</f>
        <v>0</v>
      </c>
      <c r="BH195" s="126">
        <f>IF(N195="sníž. přenesená",J195,0)</f>
        <v>0</v>
      </c>
      <c r="BI195" s="126">
        <f>IF(N195="nulová",J195,0)</f>
        <v>0</v>
      </c>
      <c r="BJ195" s="11" t="s">
        <v>44</v>
      </c>
      <c r="BK195" s="126">
        <f>ROUND(I195*H195,2)</f>
        <v>0</v>
      </c>
      <c r="BL195" s="11" t="s">
        <v>80</v>
      </c>
      <c r="BM195" s="125" t="s">
        <v>324</v>
      </c>
    </row>
    <row r="196" spans="1:65" s="2" customFormat="1" ht="19.5">
      <c r="A196" s="18"/>
      <c r="B196" s="19"/>
      <c r="C196" s="20"/>
      <c r="D196" s="127" t="s">
        <v>81</v>
      </c>
      <c r="E196" s="20"/>
      <c r="F196" s="128" t="s">
        <v>221</v>
      </c>
      <c r="G196" s="20"/>
      <c r="H196" s="20"/>
      <c r="I196" s="20"/>
      <c r="J196" s="20"/>
      <c r="K196" s="20"/>
      <c r="L196" s="21"/>
      <c r="M196" s="129"/>
      <c r="N196" s="130"/>
      <c r="O196" s="28"/>
      <c r="P196" s="28"/>
      <c r="Q196" s="28"/>
      <c r="R196" s="28"/>
      <c r="S196" s="28"/>
      <c r="T196" s="29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T196" s="11" t="s">
        <v>81</v>
      </c>
      <c r="AU196" s="11" t="s">
        <v>45</v>
      </c>
    </row>
    <row r="197" spans="1:65" s="8" customFormat="1">
      <c r="B197" s="131"/>
      <c r="C197" s="132"/>
      <c r="D197" s="127" t="s">
        <v>84</v>
      </c>
      <c r="E197" s="133" t="s">
        <v>0</v>
      </c>
      <c r="F197" s="134" t="s">
        <v>325</v>
      </c>
      <c r="G197" s="132"/>
      <c r="H197" s="135">
        <v>14.4</v>
      </c>
      <c r="I197" s="132"/>
      <c r="J197" s="132"/>
      <c r="K197" s="132"/>
      <c r="L197" s="136"/>
      <c r="M197" s="137"/>
      <c r="N197" s="138"/>
      <c r="O197" s="138"/>
      <c r="P197" s="138"/>
      <c r="Q197" s="138"/>
      <c r="R197" s="138"/>
      <c r="S197" s="138"/>
      <c r="T197" s="139"/>
      <c r="AT197" s="140" t="s">
        <v>84</v>
      </c>
      <c r="AU197" s="140" t="s">
        <v>45</v>
      </c>
      <c r="AV197" s="8" t="s">
        <v>45</v>
      </c>
      <c r="AW197" s="8" t="s">
        <v>17</v>
      </c>
      <c r="AX197" s="8" t="s">
        <v>44</v>
      </c>
      <c r="AY197" s="140" t="s">
        <v>73</v>
      </c>
    </row>
    <row r="198" spans="1:65" s="2" customFormat="1" ht="24.2" customHeight="1">
      <c r="A198" s="18"/>
      <c r="B198" s="19"/>
      <c r="C198" s="115" t="s">
        <v>124</v>
      </c>
      <c r="D198" s="115" t="s">
        <v>75</v>
      </c>
      <c r="E198" s="116" t="s">
        <v>326</v>
      </c>
      <c r="F198" s="117" t="s">
        <v>327</v>
      </c>
      <c r="G198" s="118" t="s">
        <v>96</v>
      </c>
      <c r="H198" s="119">
        <v>11.7</v>
      </c>
      <c r="I198" s="120"/>
      <c r="J198" s="120">
        <f>ROUND(I198*H198,2)</f>
        <v>0</v>
      </c>
      <c r="K198" s="117" t="s">
        <v>79</v>
      </c>
      <c r="L198" s="21"/>
      <c r="M198" s="121" t="s">
        <v>0</v>
      </c>
      <c r="N198" s="122" t="s">
        <v>25</v>
      </c>
      <c r="O198" s="123">
        <v>0.629</v>
      </c>
      <c r="P198" s="123">
        <f>O198*H198</f>
        <v>7.3592999999999993</v>
      </c>
      <c r="Q198" s="123">
        <v>2.45329</v>
      </c>
      <c r="R198" s="123">
        <f>Q198*H198</f>
        <v>28.703492999999998</v>
      </c>
      <c r="S198" s="123">
        <v>0</v>
      </c>
      <c r="T198" s="124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25" t="s">
        <v>80</v>
      </c>
      <c r="AT198" s="125" t="s">
        <v>75</v>
      </c>
      <c r="AU198" s="125" t="s">
        <v>45</v>
      </c>
      <c r="AY198" s="11" t="s">
        <v>73</v>
      </c>
      <c r="BE198" s="126">
        <f>IF(N198="základní",J198,0)</f>
        <v>0</v>
      </c>
      <c r="BF198" s="126">
        <f>IF(N198="snížená",J198,0)</f>
        <v>0</v>
      </c>
      <c r="BG198" s="126">
        <f>IF(N198="zákl. přenesená",J198,0)</f>
        <v>0</v>
      </c>
      <c r="BH198" s="126">
        <f>IF(N198="sníž. přenesená",J198,0)</f>
        <v>0</v>
      </c>
      <c r="BI198" s="126">
        <f>IF(N198="nulová",J198,0)</f>
        <v>0</v>
      </c>
      <c r="BJ198" s="11" t="s">
        <v>44</v>
      </c>
      <c r="BK198" s="126">
        <f>ROUND(I198*H198,2)</f>
        <v>0</v>
      </c>
      <c r="BL198" s="11" t="s">
        <v>80</v>
      </c>
      <c r="BM198" s="125" t="s">
        <v>328</v>
      </c>
    </row>
    <row r="199" spans="1:65" s="2" customFormat="1" ht="19.5">
      <c r="A199" s="18"/>
      <c r="B199" s="19"/>
      <c r="C199" s="20"/>
      <c r="D199" s="127" t="s">
        <v>81</v>
      </c>
      <c r="E199" s="20"/>
      <c r="F199" s="128" t="s">
        <v>329</v>
      </c>
      <c r="G199" s="20"/>
      <c r="H199" s="20"/>
      <c r="I199" s="20"/>
      <c r="J199" s="20"/>
      <c r="K199" s="20"/>
      <c r="L199" s="21"/>
      <c r="M199" s="129"/>
      <c r="N199" s="130"/>
      <c r="O199" s="28"/>
      <c r="P199" s="28"/>
      <c r="Q199" s="28"/>
      <c r="R199" s="28"/>
      <c r="S199" s="28"/>
      <c r="T199" s="29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11" t="s">
        <v>81</v>
      </c>
      <c r="AU199" s="11" t="s">
        <v>45</v>
      </c>
    </row>
    <row r="200" spans="1:65" s="8" customFormat="1">
      <c r="B200" s="131"/>
      <c r="C200" s="132"/>
      <c r="D200" s="127" t="s">
        <v>84</v>
      </c>
      <c r="E200" s="133" t="s">
        <v>0</v>
      </c>
      <c r="F200" s="134" t="s">
        <v>330</v>
      </c>
      <c r="G200" s="132"/>
      <c r="H200" s="135">
        <v>11.7</v>
      </c>
      <c r="I200" s="132"/>
      <c r="J200" s="132"/>
      <c r="K200" s="132"/>
      <c r="L200" s="136"/>
      <c r="M200" s="137"/>
      <c r="N200" s="138"/>
      <c r="O200" s="138"/>
      <c r="P200" s="138"/>
      <c r="Q200" s="138"/>
      <c r="R200" s="138"/>
      <c r="S200" s="138"/>
      <c r="T200" s="139"/>
      <c r="AT200" s="140" t="s">
        <v>84</v>
      </c>
      <c r="AU200" s="140" t="s">
        <v>45</v>
      </c>
      <c r="AV200" s="8" t="s">
        <v>45</v>
      </c>
      <c r="AW200" s="8" t="s">
        <v>17</v>
      </c>
      <c r="AX200" s="8" t="s">
        <v>44</v>
      </c>
      <c r="AY200" s="140" t="s">
        <v>73</v>
      </c>
    </row>
    <row r="201" spans="1:65" s="2" customFormat="1" ht="16.5" customHeight="1">
      <c r="A201" s="18"/>
      <c r="B201" s="19"/>
      <c r="C201" s="115" t="s">
        <v>125</v>
      </c>
      <c r="D201" s="115" t="s">
        <v>75</v>
      </c>
      <c r="E201" s="116" t="s">
        <v>331</v>
      </c>
      <c r="F201" s="117" t="s">
        <v>332</v>
      </c>
      <c r="G201" s="118" t="s">
        <v>102</v>
      </c>
      <c r="H201" s="119">
        <v>0.45400000000000001</v>
      </c>
      <c r="I201" s="120"/>
      <c r="J201" s="120">
        <f>ROUND(I201*H201,2)</f>
        <v>0</v>
      </c>
      <c r="K201" s="117" t="s">
        <v>79</v>
      </c>
      <c r="L201" s="21"/>
      <c r="M201" s="121" t="s">
        <v>0</v>
      </c>
      <c r="N201" s="122" t="s">
        <v>25</v>
      </c>
      <c r="O201" s="123">
        <v>15.231</v>
      </c>
      <c r="P201" s="123">
        <f>O201*H201</f>
        <v>6.9148740000000002</v>
      </c>
      <c r="Q201" s="123">
        <v>1.06277</v>
      </c>
      <c r="R201" s="123">
        <f>Q201*H201</f>
        <v>0.48249758000000004</v>
      </c>
      <c r="S201" s="123">
        <v>0</v>
      </c>
      <c r="T201" s="124">
        <f>S201*H201</f>
        <v>0</v>
      </c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R201" s="125" t="s">
        <v>80</v>
      </c>
      <c r="AT201" s="125" t="s">
        <v>75</v>
      </c>
      <c r="AU201" s="125" t="s">
        <v>45</v>
      </c>
      <c r="AY201" s="11" t="s">
        <v>73</v>
      </c>
      <c r="BE201" s="126">
        <f>IF(N201="základní",J201,0)</f>
        <v>0</v>
      </c>
      <c r="BF201" s="126">
        <f>IF(N201="snížená",J201,0)</f>
        <v>0</v>
      </c>
      <c r="BG201" s="126">
        <f>IF(N201="zákl. přenesená",J201,0)</f>
        <v>0</v>
      </c>
      <c r="BH201" s="126">
        <f>IF(N201="sníž. přenesená",J201,0)</f>
        <v>0</v>
      </c>
      <c r="BI201" s="126">
        <f>IF(N201="nulová",J201,0)</f>
        <v>0</v>
      </c>
      <c r="BJ201" s="11" t="s">
        <v>44</v>
      </c>
      <c r="BK201" s="126">
        <f>ROUND(I201*H201,2)</f>
        <v>0</v>
      </c>
      <c r="BL201" s="11" t="s">
        <v>80</v>
      </c>
      <c r="BM201" s="125" t="s">
        <v>333</v>
      </c>
    </row>
    <row r="202" spans="1:65" s="2" customFormat="1">
      <c r="A202" s="18"/>
      <c r="B202" s="19"/>
      <c r="C202" s="20"/>
      <c r="D202" s="127" t="s">
        <v>81</v>
      </c>
      <c r="E202" s="20"/>
      <c r="F202" s="128" t="s">
        <v>334</v>
      </c>
      <c r="G202" s="20"/>
      <c r="H202" s="20"/>
      <c r="I202" s="20"/>
      <c r="J202" s="20"/>
      <c r="K202" s="20"/>
      <c r="L202" s="21"/>
      <c r="M202" s="129"/>
      <c r="N202" s="130"/>
      <c r="O202" s="28"/>
      <c r="P202" s="28"/>
      <c r="Q202" s="28"/>
      <c r="R202" s="28"/>
      <c r="S202" s="28"/>
      <c r="T202" s="29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T202" s="11" t="s">
        <v>81</v>
      </c>
      <c r="AU202" s="11" t="s">
        <v>45</v>
      </c>
    </row>
    <row r="203" spans="1:65" s="8" customFormat="1">
      <c r="B203" s="131"/>
      <c r="C203" s="132"/>
      <c r="D203" s="127" t="s">
        <v>84</v>
      </c>
      <c r="E203" s="133" t="s">
        <v>0</v>
      </c>
      <c r="F203" s="134" t="s">
        <v>335</v>
      </c>
      <c r="G203" s="132"/>
      <c r="H203" s="135">
        <v>0.45400000000000001</v>
      </c>
      <c r="I203" s="132"/>
      <c r="J203" s="132"/>
      <c r="K203" s="132"/>
      <c r="L203" s="136"/>
      <c r="M203" s="137"/>
      <c r="N203" s="138"/>
      <c r="O203" s="138"/>
      <c r="P203" s="138"/>
      <c r="Q203" s="138"/>
      <c r="R203" s="138"/>
      <c r="S203" s="138"/>
      <c r="T203" s="139"/>
      <c r="AT203" s="140" t="s">
        <v>84</v>
      </c>
      <c r="AU203" s="140" t="s">
        <v>45</v>
      </c>
      <c r="AV203" s="8" t="s">
        <v>45</v>
      </c>
      <c r="AW203" s="8" t="s">
        <v>17</v>
      </c>
      <c r="AX203" s="8" t="s">
        <v>44</v>
      </c>
      <c r="AY203" s="140" t="s">
        <v>73</v>
      </c>
    </row>
    <row r="204" spans="1:65" s="7" customFormat="1" ht="22.9" customHeight="1">
      <c r="B204" s="100"/>
      <c r="C204" s="101"/>
      <c r="D204" s="102" t="s">
        <v>42</v>
      </c>
      <c r="E204" s="113" t="s">
        <v>80</v>
      </c>
      <c r="F204" s="113" t="s">
        <v>206</v>
      </c>
      <c r="G204" s="101"/>
      <c r="H204" s="101"/>
      <c r="I204" s="101"/>
      <c r="J204" s="114">
        <f>BK204</f>
        <v>0</v>
      </c>
      <c r="K204" s="101"/>
      <c r="L204" s="105"/>
      <c r="M204" s="106"/>
      <c r="N204" s="107"/>
      <c r="O204" s="107"/>
      <c r="P204" s="108">
        <f>SUM(P205:P210)</f>
        <v>20.5763</v>
      </c>
      <c r="Q204" s="107"/>
      <c r="R204" s="108">
        <f>SUM(R205:R210)</f>
        <v>27.227088000000002</v>
      </c>
      <c r="S204" s="107"/>
      <c r="T204" s="109">
        <f>SUM(T205:T210)</f>
        <v>0</v>
      </c>
      <c r="AR204" s="110" t="s">
        <v>44</v>
      </c>
      <c r="AT204" s="111" t="s">
        <v>42</v>
      </c>
      <c r="AU204" s="111" t="s">
        <v>44</v>
      </c>
      <c r="AY204" s="110" t="s">
        <v>73</v>
      </c>
      <c r="BK204" s="112">
        <f>SUM(BK205:BK210)</f>
        <v>0</v>
      </c>
    </row>
    <row r="205" spans="1:65" s="2" customFormat="1" ht="16.5" customHeight="1">
      <c r="A205" s="18"/>
      <c r="B205" s="19"/>
      <c r="C205" s="115" t="s">
        <v>126</v>
      </c>
      <c r="D205" s="115" t="s">
        <v>75</v>
      </c>
      <c r="E205" s="116" t="s">
        <v>207</v>
      </c>
      <c r="F205" s="117" t="s">
        <v>208</v>
      </c>
      <c r="G205" s="118" t="s">
        <v>96</v>
      </c>
      <c r="H205" s="119">
        <v>14.4</v>
      </c>
      <c r="I205" s="120"/>
      <c r="J205" s="120">
        <f>ROUND(I205*H205,2)</f>
        <v>0</v>
      </c>
      <c r="K205" s="117" t="s">
        <v>79</v>
      </c>
      <c r="L205" s="21"/>
      <c r="M205" s="121" t="s">
        <v>0</v>
      </c>
      <c r="N205" s="122" t="s">
        <v>25</v>
      </c>
      <c r="O205" s="123">
        <v>1.3169999999999999</v>
      </c>
      <c r="P205" s="123">
        <f>O205*H205</f>
        <v>18.9648</v>
      </c>
      <c r="Q205" s="123">
        <v>1.8907700000000001</v>
      </c>
      <c r="R205" s="123">
        <f>Q205*H205</f>
        <v>27.227088000000002</v>
      </c>
      <c r="S205" s="123">
        <v>0</v>
      </c>
      <c r="T205" s="124">
        <f>S205*H205</f>
        <v>0</v>
      </c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R205" s="125" t="s">
        <v>80</v>
      </c>
      <c r="AT205" s="125" t="s">
        <v>75</v>
      </c>
      <c r="AU205" s="125" t="s">
        <v>45</v>
      </c>
      <c r="AY205" s="11" t="s">
        <v>73</v>
      </c>
      <c r="BE205" s="126">
        <f>IF(N205="základní",J205,0)</f>
        <v>0</v>
      </c>
      <c r="BF205" s="126">
        <f>IF(N205="snížená",J205,0)</f>
        <v>0</v>
      </c>
      <c r="BG205" s="126">
        <f>IF(N205="zákl. přenesená",J205,0)</f>
        <v>0</v>
      </c>
      <c r="BH205" s="126">
        <f>IF(N205="sníž. přenesená",J205,0)</f>
        <v>0</v>
      </c>
      <c r="BI205" s="126">
        <f>IF(N205="nulová",J205,0)</f>
        <v>0</v>
      </c>
      <c r="BJ205" s="11" t="s">
        <v>44</v>
      </c>
      <c r="BK205" s="126">
        <f>ROUND(I205*H205,2)</f>
        <v>0</v>
      </c>
      <c r="BL205" s="11" t="s">
        <v>80</v>
      </c>
      <c r="BM205" s="125" t="s">
        <v>336</v>
      </c>
    </row>
    <row r="206" spans="1:65" s="2" customFormat="1" ht="19.5">
      <c r="A206" s="18"/>
      <c r="B206" s="19"/>
      <c r="C206" s="20"/>
      <c r="D206" s="127" t="s">
        <v>81</v>
      </c>
      <c r="E206" s="20"/>
      <c r="F206" s="128" t="s">
        <v>209</v>
      </c>
      <c r="G206" s="20"/>
      <c r="H206" s="20"/>
      <c r="I206" s="20"/>
      <c r="J206" s="20"/>
      <c r="K206" s="20"/>
      <c r="L206" s="21"/>
      <c r="M206" s="129"/>
      <c r="N206" s="130"/>
      <c r="O206" s="28"/>
      <c r="P206" s="28"/>
      <c r="Q206" s="28"/>
      <c r="R206" s="28"/>
      <c r="S206" s="28"/>
      <c r="T206" s="29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T206" s="11" t="s">
        <v>81</v>
      </c>
      <c r="AU206" s="11" t="s">
        <v>45</v>
      </c>
    </row>
    <row r="207" spans="1:65" s="8" customFormat="1">
      <c r="B207" s="131"/>
      <c r="C207" s="132"/>
      <c r="D207" s="127" t="s">
        <v>84</v>
      </c>
      <c r="E207" s="133" t="s">
        <v>0</v>
      </c>
      <c r="F207" s="134" t="s">
        <v>337</v>
      </c>
      <c r="G207" s="132"/>
      <c r="H207" s="135">
        <v>14.4</v>
      </c>
      <c r="I207" s="132"/>
      <c r="J207" s="132"/>
      <c r="K207" s="132"/>
      <c r="L207" s="136"/>
      <c r="M207" s="137"/>
      <c r="N207" s="138"/>
      <c r="O207" s="138"/>
      <c r="P207" s="138"/>
      <c r="Q207" s="138"/>
      <c r="R207" s="138"/>
      <c r="S207" s="138"/>
      <c r="T207" s="139"/>
      <c r="AT207" s="140" t="s">
        <v>84</v>
      </c>
      <c r="AU207" s="140" t="s">
        <v>45</v>
      </c>
      <c r="AV207" s="8" t="s">
        <v>45</v>
      </c>
      <c r="AW207" s="8" t="s">
        <v>17</v>
      </c>
      <c r="AX207" s="8" t="s">
        <v>44</v>
      </c>
      <c r="AY207" s="140" t="s">
        <v>73</v>
      </c>
    </row>
    <row r="208" spans="1:65" s="2" customFormat="1" ht="24.2" customHeight="1">
      <c r="A208" s="18"/>
      <c r="B208" s="19"/>
      <c r="C208" s="115" t="s">
        <v>130</v>
      </c>
      <c r="D208" s="115" t="s">
        <v>75</v>
      </c>
      <c r="E208" s="116" t="s">
        <v>222</v>
      </c>
      <c r="F208" s="117" t="s">
        <v>223</v>
      </c>
      <c r="G208" s="118" t="s">
        <v>96</v>
      </c>
      <c r="H208" s="119">
        <v>1.1000000000000001</v>
      </c>
      <c r="I208" s="120"/>
      <c r="J208" s="120">
        <f>ROUND(I208*H208,2)</f>
        <v>0</v>
      </c>
      <c r="K208" s="117" t="s">
        <v>79</v>
      </c>
      <c r="L208" s="21"/>
      <c r="M208" s="121" t="s">
        <v>0</v>
      </c>
      <c r="N208" s="122" t="s">
        <v>25</v>
      </c>
      <c r="O208" s="123">
        <v>1.4650000000000001</v>
      </c>
      <c r="P208" s="123">
        <f>O208*H208</f>
        <v>1.6115000000000002</v>
      </c>
      <c r="Q208" s="123">
        <v>0</v>
      </c>
      <c r="R208" s="123">
        <f>Q208*H208</f>
        <v>0</v>
      </c>
      <c r="S208" s="123">
        <v>0</v>
      </c>
      <c r="T208" s="124">
        <f>S208*H208</f>
        <v>0</v>
      </c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R208" s="125" t="s">
        <v>80</v>
      </c>
      <c r="AT208" s="125" t="s">
        <v>75</v>
      </c>
      <c r="AU208" s="125" t="s">
        <v>45</v>
      </c>
      <c r="AY208" s="11" t="s">
        <v>73</v>
      </c>
      <c r="BE208" s="126">
        <f>IF(N208="základní",J208,0)</f>
        <v>0</v>
      </c>
      <c r="BF208" s="126">
        <f>IF(N208="snížená",J208,0)</f>
        <v>0</v>
      </c>
      <c r="BG208" s="126">
        <f>IF(N208="zákl. přenesená",J208,0)</f>
        <v>0</v>
      </c>
      <c r="BH208" s="126">
        <f>IF(N208="sníž. přenesená",J208,0)</f>
        <v>0</v>
      </c>
      <c r="BI208" s="126">
        <f>IF(N208="nulová",J208,0)</f>
        <v>0</v>
      </c>
      <c r="BJ208" s="11" t="s">
        <v>44</v>
      </c>
      <c r="BK208" s="126">
        <f>ROUND(I208*H208,2)</f>
        <v>0</v>
      </c>
      <c r="BL208" s="11" t="s">
        <v>80</v>
      </c>
      <c r="BM208" s="125" t="s">
        <v>338</v>
      </c>
    </row>
    <row r="209" spans="1:65" s="2" customFormat="1" ht="29.25">
      <c r="A209" s="18"/>
      <c r="B209" s="19"/>
      <c r="C209" s="20"/>
      <c r="D209" s="127" t="s">
        <v>81</v>
      </c>
      <c r="E209" s="20"/>
      <c r="F209" s="128" t="s">
        <v>224</v>
      </c>
      <c r="G209" s="20"/>
      <c r="H209" s="20"/>
      <c r="I209" s="20"/>
      <c r="J209" s="20"/>
      <c r="K209" s="20"/>
      <c r="L209" s="21"/>
      <c r="M209" s="129"/>
      <c r="N209" s="130"/>
      <c r="O209" s="28"/>
      <c r="P209" s="28"/>
      <c r="Q209" s="28"/>
      <c r="R209" s="28"/>
      <c r="S209" s="28"/>
      <c r="T209" s="29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T209" s="11" t="s">
        <v>81</v>
      </c>
      <c r="AU209" s="11" t="s">
        <v>45</v>
      </c>
    </row>
    <row r="210" spans="1:65" s="8" customFormat="1">
      <c r="B210" s="131"/>
      <c r="C210" s="132"/>
      <c r="D210" s="127" t="s">
        <v>84</v>
      </c>
      <c r="E210" s="133" t="s">
        <v>0</v>
      </c>
      <c r="F210" s="134" t="s">
        <v>339</v>
      </c>
      <c r="G210" s="132"/>
      <c r="H210" s="135">
        <v>1.1000000000000001</v>
      </c>
      <c r="I210" s="132"/>
      <c r="J210" s="132"/>
      <c r="K210" s="132"/>
      <c r="L210" s="136"/>
      <c r="M210" s="137"/>
      <c r="N210" s="138"/>
      <c r="O210" s="138"/>
      <c r="P210" s="138"/>
      <c r="Q210" s="138"/>
      <c r="R210" s="138"/>
      <c r="S210" s="138"/>
      <c r="T210" s="139"/>
      <c r="AT210" s="140" t="s">
        <v>84</v>
      </c>
      <c r="AU210" s="140" t="s">
        <v>45</v>
      </c>
      <c r="AV210" s="8" t="s">
        <v>45</v>
      </c>
      <c r="AW210" s="8" t="s">
        <v>17</v>
      </c>
      <c r="AX210" s="8" t="s">
        <v>44</v>
      </c>
      <c r="AY210" s="140" t="s">
        <v>73</v>
      </c>
    </row>
    <row r="211" spans="1:65" s="7" customFormat="1" ht="22.9" customHeight="1">
      <c r="B211" s="100"/>
      <c r="C211" s="101"/>
      <c r="D211" s="102" t="s">
        <v>42</v>
      </c>
      <c r="E211" s="113" t="s">
        <v>86</v>
      </c>
      <c r="F211" s="113" t="s">
        <v>110</v>
      </c>
      <c r="G211" s="101"/>
      <c r="H211" s="101"/>
      <c r="I211" s="101"/>
      <c r="J211" s="114">
        <f>BK211</f>
        <v>0</v>
      </c>
      <c r="K211" s="101"/>
      <c r="L211" s="105"/>
      <c r="M211" s="106"/>
      <c r="N211" s="107"/>
      <c r="O211" s="107"/>
      <c r="P211" s="108">
        <f>SUM(P212:P232)</f>
        <v>12.0732</v>
      </c>
      <c r="Q211" s="107"/>
      <c r="R211" s="108">
        <f>SUM(R212:R232)</f>
        <v>15.16785</v>
      </c>
      <c r="S211" s="107"/>
      <c r="T211" s="109">
        <f>SUM(T212:T232)</f>
        <v>0</v>
      </c>
      <c r="AR211" s="110" t="s">
        <v>44</v>
      </c>
      <c r="AT211" s="111" t="s">
        <v>42</v>
      </c>
      <c r="AU211" s="111" t="s">
        <v>44</v>
      </c>
      <c r="AY211" s="110" t="s">
        <v>73</v>
      </c>
      <c r="BK211" s="112">
        <f>SUM(BK212:BK232)</f>
        <v>0</v>
      </c>
    </row>
    <row r="212" spans="1:65" s="2" customFormat="1" ht="16.5" customHeight="1">
      <c r="A212" s="18"/>
      <c r="B212" s="19"/>
      <c r="C212" s="115" t="s">
        <v>131</v>
      </c>
      <c r="D212" s="115" t="s">
        <v>75</v>
      </c>
      <c r="E212" s="116" t="s">
        <v>112</v>
      </c>
      <c r="F212" s="117" t="s">
        <v>113</v>
      </c>
      <c r="G212" s="118" t="s">
        <v>78</v>
      </c>
      <c r="H212" s="119">
        <v>7.5</v>
      </c>
      <c r="I212" s="120"/>
      <c r="J212" s="120">
        <f>ROUND(I212*H212,2)</f>
        <v>0</v>
      </c>
      <c r="K212" s="117" t="s">
        <v>79</v>
      </c>
      <c r="L212" s="21"/>
      <c r="M212" s="121" t="s">
        <v>0</v>
      </c>
      <c r="N212" s="122" t="s">
        <v>25</v>
      </c>
      <c r="O212" s="123">
        <v>2.3E-2</v>
      </c>
      <c r="P212" s="123">
        <f>O212*H212</f>
        <v>0.17249999999999999</v>
      </c>
      <c r="Q212" s="123">
        <v>0</v>
      </c>
      <c r="R212" s="123">
        <f>Q212*H212</f>
        <v>0</v>
      </c>
      <c r="S212" s="123">
        <v>0</v>
      </c>
      <c r="T212" s="124">
        <f>S212*H212</f>
        <v>0</v>
      </c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R212" s="125" t="s">
        <v>80</v>
      </c>
      <c r="AT212" s="125" t="s">
        <v>75</v>
      </c>
      <c r="AU212" s="125" t="s">
        <v>45</v>
      </c>
      <c r="AY212" s="11" t="s">
        <v>73</v>
      </c>
      <c r="BE212" s="126">
        <f>IF(N212="základní",J212,0)</f>
        <v>0</v>
      </c>
      <c r="BF212" s="126">
        <f>IF(N212="snížená",J212,0)</f>
        <v>0</v>
      </c>
      <c r="BG212" s="126">
        <f>IF(N212="zákl. přenesená",J212,0)</f>
        <v>0</v>
      </c>
      <c r="BH212" s="126">
        <f>IF(N212="sníž. přenesená",J212,0)</f>
        <v>0</v>
      </c>
      <c r="BI212" s="126">
        <f>IF(N212="nulová",J212,0)</f>
        <v>0</v>
      </c>
      <c r="BJ212" s="11" t="s">
        <v>44</v>
      </c>
      <c r="BK212" s="126">
        <f>ROUND(I212*H212,2)</f>
        <v>0</v>
      </c>
      <c r="BL212" s="11" t="s">
        <v>80</v>
      </c>
      <c r="BM212" s="125" t="s">
        <v>340</v>
      </c>
    </row>
    <row r="213" spans="1:65" s="2" customFormat="1" ht="19.5">
      <c r="A213" s="18"/>
      <c r="B213" s="19"/>
      <c r="C213" s="20"/>
      <c r="D213" s="127" t="s">
        <v>81</v>
      </c>
      <c r="E213" s="20"/>
      <c r="F213" s="128" t="s">
        <v>114</v>
      </c>
      <c r="G213" s="20"/>
      <c r="H213" s="20"/>
      <c r="I213" s="20"/>
      <c r="J213" s="20"/>
      <c r="K213" s="20"/>
      <c r="L213" s="21"/>
      <c r="M213" s="129"/>
      <c r="N213" s="130"/>
      <c r="O213" s="28"/>
      <c r="P213" s="28"/>
      <c r="Q213" s="28"/>
      <c r="R213" s="28"/>
      <c r="S213" s="28"/>
      <c r="T213" s="29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T213" s="11" t="s">
        <v>81</v>
      </c>
      <c r="AU213" s="11" t="s">
        <v>45</v>
      </c>
    </row>
    <row r="214" spans="1:65" s="2" customFormat="1" ht="16.5" customHeight="1">
      <c r="A214" s="18"/>
      <c r="B214" s="19"/>
      <c r="C214" s="115" t="s">
        <v>132</v>
      </c>
      <c r="D214" s="115" t="s">
        <v>75</v>
      </c>
      <c r="E214" s="116" t="s">
        <v>116</v>
      </c>
      <c r="F214" s="117" t="s">
        <v>117</v>
      </c>
      <c r="G214" s="118" t="s">
        <v>78</v>
      </c>
      <c r="H214" s="119">
        <v>7.5</v>
      </c>
      <c r="I214" s="120"/>
      <c r="J214" s="120">
        <f>ROUND(I214*H214,2)</f>
        <v>0</v>
      </c>
      <c r="K214" s="117" t="s">
        <v>79</v>
      </c>
      <c r="L214" s="21"/>
      <c r="M214" s="121" t="s">
        <v>0</v>
      </c>
      <c r="N214" s="122" t="s">
        <v>25</v>
      </c>
      <c r="O214" s="123">
        <v>2.5999999999999999E-2</v>
      </c>
      <c r="P214" s="123">
        <f>O214*H214</f>
        <v>0.19499999999999998</v>
      </c>
      <c r="Q214" s="123">
        <v>0</v>
      </c>
      <c r="R214" s="123">
        <f>Q214*H214</f>
        <v>0</v>
      </c>
      <c r="S214" s="123">
        <v>0</v>
      </c>
      <c r="T214" s="124">
        <f>S214*H214</f>
        <v>0</v>
      </c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R214" s="125" t="s">
        <v>80</v>
      </c>
      <c r="AT214" s="125" t="s">
        <v>75</v>
      </c>
      <c r="AU214" s="125" t="s">
        <v>45</v>
      </c>
      <c r="AY214" s="11" t="s">
        <v>73</v>
      </c>
      <c r="BE214" s="126">
        <f>IF(N214="základní",J214,0)</f>
        <v>0</v>
      </c>
      <c r="BF214" s="126">
        <f>IF(N214="snížená",J214,0)</f>
        <v>0</v>
      </c>
      <c r="BG214" s="126">
        <f>IF(N214="zákl. přenesená",J214,0)</f>
        <v>0</v>
      </c>
      <c r="BH214" s="126">
        <f>IF(N214="sníž. přenesená",J214,0)</f>
        <v>0</v>
      </c>
      <c r="BI214" s="126">
        <f>IF(N214="nulová",J214,0)</f>
        <v>0</v>
      </c>
      <c r="BJ214" s="11" t="s">
        <v>44</v>
      </c>
      <c r="BK214" s="126">
        <f>ROUND(I214*H214,2)</f>
        <v>0</v>
      </c>
      <c r="BL214" s="11" t="s">
        <v>80</v>
      </c>
      <c r="BM214" s="125" t="s">
        <v>341</v>
      </c>
    </row>
    <row r="215" spans="1:65" s="2" customFormat="1" ht="19.5">
      <c r="A215" s="18"/>
      <c r="B215" s="19"/>
      <c r="C215" s="20"/>
      <c r="D215" s="127" t="s">
        <v>81</v>
      </c>
      <c r="E215" s="20"/>
      <c r="F215" s="128" t="s">
        <v>118</v>
      </c>
      <c r="G215" s="20"/>
      <c r="H215" s="20"/>
      <c r="I215" s="20"/>
      <c r="J215" s="20"/>
      <c r="K215" s="20"/>
      <c r="L215" s="21"/>
      <c r="M215" s="129"/>
      <c r="N215" s="130"/>
      <c r="O215" s="28"/>
      <c r="P215" s="28"/>
      <c r="Q215" s="28"/>
      <c r="R215" s="28"/>
      <c r="S215" s="28"/>
      <c r="T215" s="29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T215" s="11" t="s">
        <v>81</v>
      </c>
      <c r="AU215" s="11" t="s">
        <v>45</v>
      </c>
    </row>
    <row r="216" spans="1:65" s="2" customFormat="1" ht="16.5" customHeight="1">
      <c r="A216" s="18"/>
      <c r="B216" s="19"/>
      <c r="C216" s="115" t="s">
        <v>133</v>
      </c>
      <c r="D216" s="115" t="s">
        <v>75</v>
      </c>
      <c r="E216" s="116" t="s">
        <v>120</v>
      </c>
      <c r="F216" s="117" t="s">
        <v>121</v>
      </c>
      <c r="G216" s="118" t="s">
        <v>78</v>
      </c>
      <c r="H216" s="119">
        <v>29.4</v>
      </c>
      <c r="I216" s="120"/>
      <c r="J216" s="120">
        <f>ROUND(I216*H216,2)</f>
        <v>0</v>
      </c>
      <c r="K216" s="117" t="s">
        <v>79</v>
      </c>
      <c r="L216" s="21"/>
      <c r="M216" s="121" t="s">
        <v>0</v>
      </c>
      <c r="N216" s="122" t="s">
        <v>25</v>
      </c>
      <c r="O216" s="123">
        <v>2.9000000000000001E-2</v>
      </c>
      <c r="P216" s="123">
        <f>O216*H216</f>
        <v>0.85260000000000002</v>
      </c>
      <c r="Q216" s="123">
        <v>0.46</v>
      </c>
      <c r="R216" s="123">
        <f>Q216*H216</f>
        <v>13.523999999999999</v>
      </c>
      <c r="S216" s="123">
        <v>0</v>
      </c>
      <c r="T216" s="124">
        <f>S216*H216</f>
        <v>0</v>
      </c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R216" s="125" t="s">
        <v>80</v>
      </c>
      <c r="AT216" s="125" t="s">
        <v>75</v>
      </c>
      <c r="AU216" s="125" t="s">
        <v>45</v>
      </c>
      <c r="AY216" s="11" t="s">
        <v>73</v>
      </c>
      <c r="BE216" s="126">
        <f>IF(N216="základní",J216,0)</f>
        <v>0</v>
      </c>
      <c r="BF216" s="126">
        <f>IF(N216="snížená",J216,0)</f>
        <v>0</v>
      </c>
      <c r="BG216" s="126">
        <f>IF(N216="zákl. přenesená",J216,0)</f>
        <v>0</v>
      </c>
      <c r="BH216" s="126">
        <f>IF(N216="sníž. přenesená",J216,0)</f>
        <v>0</v>
      </c>
      <c r="BI216" s="126">
        <f>IF(N216="nulová",J216,0)</f>
        <v>0</v>
      </c>
      <c r="BJ216" s="11" t="s">
        <v>44</v>
      </c>
      <c r="BK216" s="126">
        <f>ROUND(I216*H216,2)</f>
        <v>0</v>
      </c>
      <c r="BL216" s="11" t="s">
        <v>80</v>
      </c>
      <c r="BM216" s="125" t="s">
        <v>342</v>
      </c>
    </row>
    <row r="217" spans="1:65" s="2" customFormat="1" ht="19.5">
      <c r="A217" s="18"/>
      <c r="B217" s="19"/>
      <c r="C217" s="20"/>
      <c r="D217" s="127" t="s">
        <v>81</v>
      </c>
      <c r="E217" s="20"/>
      <c r="F217" s="128" t="s">
        <v>122</v>
      </c>
      <c r="G217" s="20"/>
      <c r="H217" s="20"/>
      <c r="I217" s="20"/>
      <c r="J217" s="20"/>
      <c r="K217" s="20"/>
      <c r="L217" s="21"/>
      <c r="M217" s="129"/>
      <c r="N217" s="130"/>
      <c r="O217" s="28"/>
      <c r="P217" s="28"/>
      <c r="Q217" s="28"/>
      <c r="R217" s="28"/>
      <c r="S217" s="28"/>
      <c r="T217" s="29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T217" s="11" t="s">
        <v>81</v>
      </c>
      <c r="AU217" s="11" t="s">
        <v>45</v>
      </c>
    </row>
    <row r="218" spans="1:65" s="8" customFormat="1">
      <c r="B218" s="131"/>
      <c r="C218" s="132"/>
      <c r="D218" s="127" t="s">
        <v>84</v>
      </c>
      <c r="E218" s="133" t="s">
        <v>0</v>
      </c>
      <c r="F218" s="134" t="s">
        <v>343</v>
      </c>
      <c r="G218" s="132"/>
      <c r="H218" s="135">
        <v>29.4</v>
      </c>
      <c r="I218" s="132"/>
      <c r="J218" s="132"/>
      <c r="K218" s="132"/>
      <c r="L218" s="136"/>
      <c r="M218" s="137"/>
      <c r="N218" s="138"/>
      <c r="O218" s="138"/>
      <c r="P218" s="138"/>
      <c r="Q218" s="138"/>
      <c r="R218" s="138"/>
      <c r="S218" s="138"/>
      <c r="T218" s="139"/>
      <c r="AT218" s="140" t="s">
        <v>84</v>
      </c>
      <c r="AU218" s="140" t="s">
        <v>45</v>
      </c>
      <c r="AV218" s="8" t="s">
        <v>45</v>
      </c>
      <c r="AW218" s="8" t="s">
        <v>17</v>
      </c>
      <c r="AX218" s="8" t="s">
        <v>44</v>
      </c>
      <c r="AY218" s="140" t="s">
        <v>73</v>
      </c>
    </row>
    <row r="219" spans="1:65" s="2" customFormat="1" ht="33" customHeight="1">
      <c r="A219" s="18"/>
      <c r="B219" s="19"/>
      <c r="C219" s="115" t="s">
        <v>134</v>
      </c>
      <c r="D219" s="115" t="s">
        <v>75</v>
      </c>
      <c r="E219" s="116" t="s">
        <v>210</v>
      </c>
      <c r="F219" s="117" t="s">
        <v>211</v>
      </c>
      <c r="G219" s="118" t="s">
        <v>78</v>
      </c>
      <c r="H219" s="119">
        <v>21.9</v>
      </c>
      <c r="I219" s="120"/>
      <c r="J219" s="120">
        <f>ROUND(I219*H219,2)</f>
        <v>0</v>
      </c>
      <c r="K219" s="117" t="s">
        <v>79</v>
      </c>
      <c r="L219" s="21"/>
      <c r="M219" s="121" t="s">
        <v>0</v>
      </c>
      <c r="N219" s="122" t="s">
        <v>25</v>
      </c>
      <c r="O219" s="123">
        <v>0.214</v>
      </c>
      <c r="P219" s="123">
        <f>O219*H219</f>
        <v>4.6865999999999994</v>
      </c>
      <c r="Q219" s="123">
        <v>0</v>
      </c>
      <c r="R219" s="123">
        <f>Q219*H219</f>
        <v>0</v>
      </c>
      <c r="S219" s="123">
        <v>0</v>
      </c>
      <c r="T219" s="124">
        <f>S219*H219</f>
        <v>0</v>
      </c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R219" s="125" t="s">
        <v>80</v>
      </c>
      <c r="AT219" s="125" t="s">
        <v>75</v>
      </c>
      <c r="AU219" s="125" t="s">
        <v>45</v>
      </c>
      <c r="AY219" s="11" t="s">
        <v>73</v>
      </c>
      <c r="BE219" s="126">
        <f>IF(N219="základní",J219,0)</f>
        <v>0</v>
      </c>
      <c r="BF219" s="126">
        <f>IF(N219="snížená",J219,0)</f>
        <v>0</v>
      </c>
      <c r="BG219" s="126">
        <f>IF(N219="zákl. přenesená",J219,0)</f>
        <v>0</v>
      </c>
      <c r="BH219" s="126">
        <f>IF(N219="sníž. přenesená",J219,0)</f>
        <v>0</v>
      </c>
      <c r="BI219" s="126">
        <f>IF(N219="nulová",J219,0)</f>
        <v>0</v>
      </c>
      <c r="BJ219" s="11" t="s">
        <v>44</v>
      </c>
      <c r="BK219" s="126">
        <f>ROUND(I219*H219,2)</f>
        <v>0</v>
      </c>
      <c r="BL219" s="11" t="s">
        <v>80</v>
      </c>
      <c r="BM219" s="125" t="s">
        <v>344</v>
      </c>
    </row>
    <row r="220" spans="1:65" s="2" customFormat="1" ht="29.25">
      <c r="A220" s="18"/>
      <c r="B220" s="19"/>
      <c r="C220" s="20"/>
      <c r="D220" s="127" t="s">
        <v>81</v>
      </c>
      <c r="E220" s="20"/>
      <c r="F220" s="128" t="s">
        <v>212</v>
      </c>
      <c r="G220" s="20"/>
      <c r="H220" s="20"/>
      <c r="I220" s="20"/>
      <c r="J220" s="20"/>
      <c r="K220" s="20"/>
      <c r="L220" s="21"/>
      <c r="M220" s="129"/>
      <c r="N220" s="130"/>
      <c r="O220" s="28"/>
      <c r="P220" s="28"/>
      <c r="Q220" s="28"/>
      <c r="R220" s="28"/>
      <c r="S220" s="28"/>
      <c r="T220" s="29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T220" s="11" t="s">
        <v>81</v>
      </c>
      <c r="AU220" s="11" t="s">
        <v>45</v>
      </c>
    </row>
    <row r="221" spans="1:65" s="8" customFormat="1">
      <c r="B221" s="131"/>
      <c r="C221" s="132"/>
      <c r="D221" s="127" t="s">
        <v>84</v>
      </c>
      <c r="E221" s="133" t="s">
        <v>0</v>
      </c>
      <c r="F221" s="134" t="s">
        <v>345</v>
      </c>
      <c r="G221" s="132"/>
      <c r="H221" s="135">
        <v>21.9</v>
      </c>
      <c r="I221" s="132"/>
      <c r="J221" s="132"/>
      <c r="K221" s="132"/>
      <c r="L221" s="136"/>
      <c r="M221" s="137"/>
      <c r="N221" s="138"/>
      <c r="O221" s="138"/>
      <c r="P221" s="138"/>
      <c r="Q221" s="138"/>
      <c r="R221" s="138"/>
      <c r="S221" s="138"/>
      <c r="T221" s="139"/>
      <c r="AT221" s="140" t="s">
        <v>84</v>
      </c>
      <c r="AU221" s="140" t="s">
        <v>45</v>
      </c>
      <c r="AV221" s="8" t="s">
        <v>45</v>
      </c>
      <c r="AW221" s="8" t="s">
        <v>17</v>
      </c>
      <c r="AX221" s="8" t="s">
        <v>44</v>
      </c>
      <c r="AY221" s="140" t="s">
        <v>73</v>
      </c>
    </row>
    <row r="222" spans="1:65" s="2" customFormat="1" ht="24.2" customHeight="1">
      <c r="A222" s="18"/>
      <c r="B222" s="19"/>
      <c r="C222" s="115" t="s">
        <v>135</v>
      </c>
      <c r="D222" s="115" t="s">
        <v>75</v>
      </c>
      <c r="E222" s="116" t="s">
        <v>213</v>
      </c>
      <c r="F222" s="117" t="s">
        <v>214</v>
      </c>
      <c r="G222" s="118" t="s">
        <v>78</v>
      </c>
      <c r="H222" s="119">
        <v>21.9</v>
      </c>
      <c r="I222" s="120"/>
      <c r="J222" s="120">
        <f>ROUND(I222*H222,2)</f>
        <v>0</v>
      </c>
      <c r="K222" s="117" t="s">
        <v>79</v>
      </c>
      <c r="L222" s="21"/>
      <c r="M222" s="121" t="s">
        <v>0</v>
      </c>
      <c r="N222" s="122" t="s">
        <v>25</v>
      </c>
      <c r="O222" s="123">
        <v>2.7E-2</v>
      </c>
      <c r="P222" s="123">
        <f>O222*H222</f>
        <v>0.59129999999999994</v>
      </c>
      <c r="Q222" s="123">
        <v>0</v>
      </c>
      <c r="R222" s="123">
        <f>Q222*H222</f>
        <v>0</v>
      </c>
      <c r="S222" s="123">
        <v>0</v>
      </c>
      <c r="T222" s="124">
        <f>S222*H222</f>
        <v>0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R222" s="125" t="s">
        <v>80</v>
      </c>
      <c r="AT222" s="125" t="s">
        <v>75</v>
      </c>
      <c r="AU222" s="125" t="s">
        <v>45</v>
      </c>
      <c r="AY222" s="11" t="s">
        <v>73</v>
      </c>
      <c r="BE222" s="126">
        <f>IF(N222="základní",J222,0)</f>
        <v>0</v>
      </c>
      <c r="BF222" s="126">
        <f>IF(N222="snížená",J222,0)</f>
        <v>0</v>
      </c>
      <c r="BG222" s="126">
        <f>IF(N222="zákl. přenesená",J222,0)</f>
        <v>0</v>
      </c>
      <c r="BH222" s="126">
        <f>IF(N222="sníž. přenesená",J222,0)</f>
        <v>0</v>
      </c>
      <c r="BI222" s="126">
        <f>IF(N222="nulová",J222,0)</f>
        <v>0</v>
      </c>
      <c r="BJ222" s="11" t="s">
        <v>44</v>
      </c>
      <c r="BK222" s="126">
        <f>ROUND(I222*H222,2)</f>
        <v>0</v>
      </c>
      <c r="BL222" s="11" t="s">
        <v>80</v>
      </c>
      <c r="BM222" s="125" t="s">
        <v>346</v>
      </c>
    </row>
    <row r="223" spans="1:65" s="2" customFormat="1" ht="29.25">
      <c r="A223" s="18"/>
      <c r="B223" s="19"/>
      <c r="C223" s="20"/>
      <c r="D223" s="127" t="s">
        <v>81</v>
      </c>
      <c r="E223" s="20"/>
      <c r="F223" s="128" t="s">
        <v>215</v>
      </c>
      <c r="G223" s="20"/>
      <c r="H223" s="20"/>
      <c r="I223" s="20"/>
      <c r="J223" s="20"/>
      <c r="K223" s="20"/>
      <c r="L223" s="21"/>
      <c r="M223" s="129"/>
      <c r="N223" s="130"/>
      <c r="O223" s="28"/>
      <c r="P223" s="28"/>
      <c r="Q223" s="28"/>
      <c r="R223" s="28"/>
      <c r="S223" s="28"/>
      <c r="T223" s="29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T223" s="11" t="s">
        <v>81</v>
      </c>
      <c r="AU223" s="11" t="s">
        <v>45</v>
      </c>
    </row>
    <row r="224" spans="1:65" s="8" customFormat="1">
      <c r="B224" s="131"/>
      <c r="C224" s="132"/>
      <c r="D224" s="127" t="s">
        <v>84</v>
      </c>
      <c r="E224" s="133" t="s">
        <v>0</v>
      </c>
      <c r="F224" s="134" t="s">
        <v>345</v>
      </c>
      <c r="G224" s="132"/>
      <c r="H224" s="135">
        <v>21.9</v>
      </c>
      <c r="I224" s="132"/>
      <c r="J224" s="132"/>
      <c r="K224" s="132"/>
      <c r="L224" s="136"/>
      <c r="M224" s="137"/>
      <c r="N224" s="138"/>
      <c r="O224" s="138"/>
      <c r="P224" s="138"/>
      <c r="Q224" s="138"/>
      <c r="R224" s="138"/>
      <c r="S224" s="138"/>
      <c r="T224" s="139"/>
      <c r="AT224" s="140" t="s">
        <v>84</v>
      </c>
      <c r="AU224" s="140" t="s">
        <v>45</v>
      </c>
      <c r="AV224" s="8" t="s">
        <v>45</v>
      </c>
      <c r="AW224" s="8" t="s">
        <v>17</v>
      </c>
      <c r="AX224" s="8" t="s">
        <v>44</v>
      </c>
      <c r="AY224" s="140" t="s">
        <v>73</v>
      </c>
    </row>
    <row r="225" spans="1:65" s="2" customFormat="1" ht="24.2" customHeight="1">
      <c r="A225" s="18"/>
      <c r="B225" s="19"/>
      <c r="C225" s="115" t="s">
        <v>136</v>
      </c>
      <c r="D225" s="115" t="s">
        <v>75</v>
      </c>
      <c r="E225" s="116" t="s">
        <v>347</v>
      </c>
      <c r="F225" s="117" t="s">
        <v>348</v>
      </c>
      <c r="G225" s="118" t="s">
        <v>78</v>
      </c>
      <c r="H225" s="119">
        <v>21.9</v>
      </c>
      <c r="I225" s="120"/>
      <c r="J225" s="120">
        <f>ROUND(I225*H225,2)</f>
        <v>0</v>
      </c>
      <c r="K225" s="117" t="s">
        <v>79</v>
      </c>
      <c r="L225" s="21"/>
      <c r="M225" s="121" t="s">
        <v>0</v>
      </c>
      <c r="N225" s="122" t="s">
        <v>25</v>
      </c>
      <c r="O225" s="123">
        <v>8.0000000000000002E-3</v>
      </c>
      <c r="P225" s="123">
        <f>O225*H225</f>
        <v>0.17519999999999999</v>
      </c>
      <c r="Q225" s="123">
        <v>0</v>
      </c>
      <c r="R225" s="123">
        <f>Q225*H225</f>
        <v>0</v>
      </c>
      <c r="S225" s="123">
        <v>0</v>
      </c>
      <c r="T225" s="124">
        <f>S225*H225</f>
        <v>0</v>
      </c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R225" s="125" t="s">
        <v>80</v>
      </c>
      <c r="AT225" s="125" t="s">
        <v>75</v>
      </c>
      <c r="AU225" s="125" t="s">
        <v>45</v>
      </c>
      <c r="AY225" s="11" t="s">
        <v>73</v>
      </c>
      <c r="BE225" s="126">
        <f>IF(N225="základní",J225,0)</f>
        <v>0</v>
      </c>
      <c r="BF225" s="126">
        <f>IF(N225="snížená",J225,0)</f>
        <v>0</v>
      </c>
      <c r="BG225" s="126">
        <f>IF(N225="zákl. přenesená",J225,0)</f>
        <v>0</v>
      </c>
      <c r="BH225" s="126">
        <f>IF(N225="sníž. přenesená",J225,0)</f>
        <v>0</v>
      </c>
      <c r="BI225" s="126">
        <f>IF(N225="nulová",J225,0)</f>
        <v>0</v>
      </c>
      <c r="BJ225" s="11" t="s">
        <v>44</v>
      </c>
      <c r="BK225" s="126">
        <f>ROUND(I225*H225,2)</f>
        <v>0</v>
      </c>
      <c r="BL225" s="11" t="s">
        <v>80</v>
      </c>
      <c r="BM225" s="125" t="s">
        <v>349</v>
      </c>
    </row>
    <row r="226" spans="1:65" s="2" customFormat="1">
      <c r="A226" s="18"/>
      <c r="B226" s="19"/>
      <c r="C226" s="20"/>
      <c r="D226" s="127" t="s">
        <v>81</v>
      </c>
      <c r="E226" s="20"/>
      <c r="F226" s="128" t="s">
        <v>350</v>
      </c>
      <c r="G226" s="20"/>
      <c r="H226" s="20"/>
      <c r="I226" s="20"/>
      <c r="J226" s="20"/>
      <c r="K226" s="20"/>
      <c r="L226" s="21"/>
      <c r="M226" s="129"/>
      <c r="N226" s="130"/>
      <c r="O226" s="28"/>
      <c r="P226" s="28"/>
      <c r="Q226" s="28"/>
      <c r="R226" s="28"/>
      <c r="S226" s="28"/>
      <c r="T226" s="29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T226" s="11" t="s">
        <v>81</v>
      </c>
      <c r="AU226" s="11" t="s">
        <v>45</v>
      </c>
    </row>
    <row r="227" spans="1:65" s="8" customFormat="1">
      <c r="B227" s="131"/>
      <c r="C227" s="132"/>
      <c r="D227" s="127" t="s">
        <v>84</v>
      </c>
      <c r="E227" s="133" t="s">
        <v>0</v>
      </c>
      <c r="F227" s="134" t="s">
        <v>345</v>
      </c>
      <c r="G227" s="132"/>
      <c r="H227" s="135">
        <v>21.9</v>
      </c>
      <c r="I227" s="132"/>
      <c r="J227" s="132"/>
      <c r="K227" s="132"/>
      <c r="L227" s="136"/>
      <c r="M227" s="137"/>
      <c r="N227" s="138"/>
      <c r="O227" s="138"/>
      <c r="P227" s="138"/>
      <c r="Q227" s="138"/>
      <c r="R227" s="138"/>
      <c r="S227" s="138"/>
      <c r="T227" s="139"/>
      <c r="AT227" s="140" t="s">
        <v>84</v>
      </c>
      <c r="AU227" s="140" t="s">
        <v>45</v>
      </c>
      <c r="AV227" s="8" t="s">
        <v>45</v>
      </c>
      <c r="AW227" s="8" t="s">
        <v>17</v>
      </c>
      <c r="AX227" s="8" t="s">
        <v>44</v>
      </c>
      <c r="AY227" s="140" t="s">
        <v>73</v>
      </c>
    </row>
    <row r="228" spans="1:65" s="2" customFormat="1" ht="24.2" customHeight="1">
      <c r="A228" s="18"/>
      <c r="B228" s="19"/>
      <c r="C228" s="115" t="s">
        <v>138</v>
      </c>
      <c r="D228" s="115" t="s">
        <v>75</v>
      </c>
      <c r="E228" s="116" t="s">
        <v>225</v>
      </c>
      <c r="F228" s="117" t="s">
        <v>226</v>
      </c>
      <c r="G228" s="118" t="s">
        <v>78</v>
      </c>
      <c r="H228" s="119">
        <v>7.5</v>
      </c>
      <c r="I228" s="120"/>
      <c r="J228" s="120">
        <f>ROUND(I228*H228,2)</f>
        <v>0</v>
      </c>
      <c r="K228" s="117" t="s">
        <v>79</v>
      </c>
      <c r="L228" s="21"/>
      <c r="M228" s="121" t="s">
        <v>0</v>
      </c>
      <c r="N228" s="122" t="s">
        <v>25</v>
      </c>
      <c r="O228" s="123">
        <v>0.72</v>
      </c>
      <c r="P228" s="123">
        <f>O228*H228</f>
        <v>5.3999999999999995</v>
      </c>
      <c r="Q228" s="123">
        <v>8.4250000000000005E-2</v>
      </c>
      <c r="R228" s="123">
        <f>Q228*H228</f>
        <v>0.63187500000000008</v>
      </c>
      <c r="S228" s="123">
        <v>0</v>
      </c>
      <c r="T228" s="124">
        <f>S228*H228</f>
        <v>0</v>
      </c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R228" s="125" t="s">
        <v>80</v>
      </c>
      <c r="AT228" s="125" t="s">
        <v>75</v>
      </c>
      <c r="AU228" s="125" t="s">
        <v>45</v>
      </c>
      <c r="AY228" s="11" t="s">
        <v>73</v>
      </c>
      <c r="BE228" s="126">
        <f>IF(N228="základní",J228,0)</f>
        <v>0</v>
      </c>
      <c r="BF228" s="126">
        <f>IF(N228="snížená",J228,0)</f>
        <v>0</v>
      </c>
      <c r="BG228" s="126">
        <f>IF(N228="zákl. přenesená",J228,0)</f>
        <v>0</v>
      </c>
      <c r="BH228" s="126">
        <f>IF(N228="sníž. přenesená",J228,0)</f>
        <v>0</v>
      </c>
      <c r="BI228" s="126">
        <f>IF(N228="nulová",J228,0)</f>
        <v>0</v>
      </c>
      <c r="BJ228" s="11" t="s">
        <v>44</v>
      </c>
      <c r="BK228" s="126">
        <f>ROUND(I228*H228,2)</f>
        <v>0</v>
      </c>
      <c r="BL228" s="11" t="s">
        <v>80</v>
      </c>
      <c r="BM228" s="125" t="s">
        <v>351</v>
      </c>
    </row>
    <row r="229" spans="1:65" s="2" customFormat="1" ht="48.75">
      <c r="A229" s="18"/>
      <c r="B229" s="19"/>
      <c r="C229" s="20"/>
      <c r="D229" s="127" t="s">
        <v>81</v>
      </c>
      <c r="E229" s="20"/>
      <c r="F229" s="128" t="s">
        <v>227</v>
      </c>
      <c r="G229" s="20"/>
      <c r="H229" s="20"/>
      <c r="I229" s="20"/>
      <c r="J229" s="20"/>
      <c r="K229" s="20"/>
      <c r="L229" s="21"/>
      <c r="M229" s="129"/>
      <c r="N229" s="130"/>
      <c r="O229" s="28"/>
      <c r="P229" s="28"/>
      <c r="Q229" s="28"/>
      <c r="R229" s="28"/>
      <c r="S229" s="28"/>
      <c r="T229" s="29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T229" s="11" t="s">
        <v>81</v>
      </c>
      <c r="AU229" s="11" t="s">
        <v>45</v>
      </c>
    </row>
    <row r="230" spans="1:65" s="2" customFormat="1" ht="21.75" customHeight="1">
      <c r="A230" s="18"/>
      <c r="B230" s="19"/>
      <c r="C230" s="160" t="s">
        <v>143</v>
      </c>
      <c r="D230" s="160" t="s">
        <v>127</v>
      </c>
      <c r="E230" s="161" t="s">
        <v>128</v>
      </c>
      <c r="F230" s="162" t="s">
        <v>129</v>
      </c>
      <c r="G230" s="163" t="s">
        <v>78</v>
      </c>
      <c r="H230" s="164">
        <v>7.7249999999999996</v>
      </c>
      <c r="I230" s="165"/>
      <c r="J230" s="165">
        <f>ROUND(I230*H230,2)</f>
        <v>0</v>
      </c>
      <c r="K230" s="162" t="s">
        <v>79</v>
      </c>
      <c r="L230" s="166"/>
      <c r="M230" s="167" t="s">
        <v>0</v>
      </c>
      <c r="N230" s="168" t="s">
        <v>25</v>
      </c>
      <c r="O230" s="123">
        <v>0</v>
      </c>
      <c r="P230" s="123">
        <f>O230*H230</f>
        <v>0</v>
      </c>
      <c r="Q230" s="123">
        <v>0.13100000000000001</v>
      </c>
      <c r="R230" s="123">
        <f>Q230*H230</f>
        <v>1.0119750000000001</v>
      </c>
      <c r="S230" s="123">
        <v>0</v>
      </c>
      <c r="T230" s="124">
        <f>S230*H230</f>
        <v>0</v>
      </c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R230" s="125" t="s">
        <v>90</v>
      </c>
      <c r="AT230" s="125" t="s">
        <v>127</v>
      </c>
      <c r="AU230" s="125" t="s">
        <v>45</v>
      </c>
      <c r="AY230" s="11" t="s">
        <v>73</v>
      </c>
      <c r="BE230" s="126">
        <f>IF(N230="základní",J230,0)</f>
        <v>0</v>
      </c>
      <c r="BF230" s="126">
        <f>IF(N230="snížená",J230,0)</f>
        <v>0</v>
      </c>
      <c r="BG230" s="126">
        <f>IF(N230="zákl. přenesená",J230,0)</f>
        <v>0</v>
      </c>
      <c r="BH230" s="126">
        <f>IF(N230="sníž. přenesená",J230,0)</f>
        <v>0</v>
      </c>
      <c r="BI230" s="126">
        <f>IF(N230="nulová",J230,0)</f>
        <v>0</v>
      </c>
      <c r="BJ230" s="11" t="s">
        <v>44</v>
      </c>
      <c r="BK230" s="126">
        <f>ROUND(I230*H230,2)</f>
        <v>0</v>
      </c>
      <c r="BL230" s="11" t="s">
        <v>80</v>
      </c>
      <c r="BM230" s="125" t="s">
        <v>352</v>
      </c>
    </row>
    <row r="231" spans="1:65" s="2" customFormat="1">
      <c r="A231" s="18"/>
      <c r="B231" s="19"/>
      <c r="C231" s="20"/>
      <c r="D231" s="127" t="s">
        <v>81</v>
      </c>
      <c r="E231" s="20"/>
      <c r="F231" s="128" t="s">
        <v>129</v>
      </c>
      <c r="G231" s="20"/>
      <c r="H231" s="20"/>
      <c r="I231" s="20"/>
      <c r="J231" s="20"/>
      <c r="K231" s="20"/>
      <c r="L231" s="21"/>
      <c r="M231" s="129"/>
      <c r="N231" s="130"/>
      <c r="O231" s="28"/>
      <c r="P231" s="28"/>
      <c r="Q231" s="28"/>
      <c r="R231" s="28"/>
      <c r="S231" s="28"/>
      <c r="T231" s="29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T231" s="11" t="s">
        <v>81</v>
      </c>
      <c r="AU231" s="11" t="s">
        <v>45</v>
      </c>
    </row>
    <row r="232" spans="1:65" s="8" customFormat="1">
      <c r="B232" s="131"/>
      <c r="C232" s="132"/>
      <c r="D232" s="127" t="s">
        <v>84</v>
      </c>
      <c r="E232" s="132"/>
      <c r="F232" s="134" t="s">
        <v>353</v>
      </c>
      <c r="G232" s="132"/>
      <c r="H232" s="135">
        <v>7.7249999999999996</v>
      </c>
      <c r="I232" s="132"/>
      <c r="J232" s="132"/>
      <c r="K232" s="132"/>
      <c r="L232" s="136"/>
      <c r="M232" s="137"/>
      <c r="N232" s="138"/>
      <c r="O232" s="138"/>
      <c r="P232" s="138"/>
      <c r="Q232" s="138"/>
      <c r="R232" s="138"/>
      <c r="S232" s="138"/>
      <c r="T232" s="139"/>
      <c r="AT232" s="140" t="s">
        <v>84</v>
      </c>
      <c r="AU232" s="140" t="s">
        <v>45</v>
      </c>
      <c r="AV232" s="8" t="s">
        <v>45</v>
      </c>
      <c r="AW232" s="8" t="s">
        <v>1</v>
      </c>
      <c r="AX232" s="8" t="s">
        <v>44</v>
      </c>
      <c r="AY232" s="140" t="s">
        <v>73</v>
      </c>
    </row>
    <row r="233" spans="1:65" s="7" customFormat="1" ht="22.9" customHeight="1">
      <c r="B233" s="100"/>
      <c r="C233" s="101"/>
      <c r="D233" s="102" t="s">
        <v>42</v>
      </c>
      <c r="E233" s="113" t="s">
        <v>88</v>
      </c>
      <c r="F233" s="113" t="s">
        <v>137</v>
      </c>
      <c r="G233" s="101"/>
      <c r="H233" s="101"/>
      <c r="I233" s="101"/>
      <c r="J233" s="114">
        <f>BK233</f>
        <v>0</v>
      </c>
      <c r="K233" s="101"/>
      <c r="L233" s="105"/>
      <c r="M233" s="106"/>
      <c r="N233" s="107"/>
      <c r="O233" s="107"/>
      <c r="P233" s="108">
        <f>SUM(P234:P254)</f>
        <v>28.718650000000004</v>
      </c>
      <c r="Q233" s="107"/>
      <c r="R233" s="108">
        <f>SUM(R234:R254)</f>
        <v>16.127711000000001</v>
      </c>
      <c r="S233" s="107"/>
      <c r="T233" s="109">
        <f>SUM(T234:T254)</f>
        <v>0</v>
      </c>
      <c r="AR233" s="110" t="s">
        <v>44</v>
      </c>
      <c r="AT233" s="111" t="s">
        <v>42</v>
      </c>
      <c r="AU233" s="111" t="s">
        <v>44</v>
      </c>
      <c r="AY233" s="110" t="s">
        <v>73</v>
      </c>
      <c r="BK233" s="112">
        <f>SUM(BK234:BK254)</f>
        <v>0</v>
      </c>
    </row>
    <row r="234" spans="1:65" s="2" customFormat="1" ht="33" customHeight="1">
      <c r="A234" s="18"/>
      <c r="B234" s="19"/>
      <c r="C234" s="115" t="s">
        <v>144</v>
      </c>
      <c r="D234" s="115" t="s">
        <v>75</v>
      </c>
      <c r="E234" s="116" t="s">
        <v>354</v>
      </c>
      <c r="F234" s="117" t="s">
        <v>355</v>
      </c>
      <c r="G234" s="118" t="s">
        <v>96</v>
      </c>
      <c r="H234" s="119">
        <v>2.95</v>
      </c>
      <c r="I234" s="120"/>
      <c r="J234" s="120">
        <f>ROUND(I234*H234,2)</f>
        <v>0</v>
      </c>
      <c r="K234" s="117" t="s">
        <v>79</v>
      </c>
      <c r="L234" s="21"/>
      <c r="M234" s="121" t="s">
        <v>0</v>
      </c>
      <c r="N234" s="122" t="s">
        <v>25</v>
      </c>
      <c r="O234" s="123">
        <v>2.58</v>
      </c>
      <c r="P234" s="123">
        <f>O234*H234</f>
        <v>7.6110000000000007</v>
      </c>
      <c r="Q234" s="123">
        <v>2.45329</v>
      </c>
      <c r="R234" s="123">
        <f>Q234*H234</f>
        <v>7.2372055</v>
      </c>
      <c r="S234" s="123">
        <v>0</v>
      </c>
      <c r="T234" s="124">
        <f>S234*H234</f>
        <v>0</v>
      </c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R234" s="125" t="s">
        <v>80</v>
      </c>
      <c r="AT234" s="125" t="s">
        <v>75</v>
      </c>
      <c r="AU234" s="125" t="s">
        <v>45</v>
      </c>
      <c r="AY234" s="11" t="s">
        <v>73</v>
      </c>
      <c r="BE234" s="126">
        <f>IF(N234="základní",J234,0)</f>
        <v>0</v>
      </c>
      <c r="BF234" s="126">
        <f>IF(N234="snížená",J234,0)</f>
        <v>0</v>
      </c>
      <c r="BG234" s="126">
        <f>IF(N234="zákl. přenesená",J234,0)</f>
        <v>0</v>
      </c>
      <c r="BH234" s="126">
        <f>IF(N234="sníž. přenesená",J234,0)</f>
        <v>0</v>
      </c>
      <c r="BI234" s="126">
        <f>IF(N234="nulová",J234,0)</f>
        <v>0</v>
      </c>
      <c r="BJ234" s="11" t="s">
        <v>44</v>
      </c>
      <c r="BK234" s="126">
        <f>ROUND(I234*H234,2)</f>
        <v>0</v>
      </c>
      <c r="BL234" s="11" t="s">
        <v>80</v>
      </c>
      <c r="BM234" s="125" t="s">
        <v>356</v>
      </c>
    </row>
    <row r="235" spans="1:65" s="2" customFormat="1" ht="19.5">
      <c r="A235" s="18"/>
      <c r="B235" s="19"/>
      <c r="C235" s="20"/>
      <c r="D235" s="127" t="s">
        <v>81</v>
      </c>
      <c r="E235" s="20"/>
      <c r="F235" s="128" t="s">
        <v>357</v>
      </c>
      <c r="G235" s="20"/>
      <c r="H235" s="20"/>
      <c r="I235" s="20"/>
      <c r="J235" s="20"/>
      <c r="K235" s="20"/>
      <c r="L235" s="21"/>
      <c r="M235" s="129"/>
      <c r="N235" s="130"/>
      <c r="O235" s="28"/>
      <c r="P235" s="28"/>
      <c r="Q235" s="28"/>
      <c r="R235" s="28"/>
      <c r="S235" s="28"/>
      <c r="T235" s="29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T235" s="11" t="s">
        <v>81</v>
      </c>
      <c r="AU235" s="11" t="s">
        <v>45</v>
      </c>
    </row>
    <row r="236" spans="1:65" s="8" customFormat="1">
      <c r="B236" s="131"/>
      <c r="C236" s="132"/>
      <c r="D236" s="127" t="s">
        <v>84</v>
      </c>
      <c r="E236" s="133" t="s">
        <v>0</v>
      </c>
      <c r="F236" s="134" t="s">
        <v>358</v>
      </c>
      <c r="G236" s="132"/>
      <c r="H236" s="135">
        <v>2.95</v>
      </c>
      <c r="I236" s="132"/>
      <c r="J236" s="132"/>
      <c r="K236" s="132"/>
      <c r="L236" s="136"/>
      <c r="M236" s="137"/>
      <c r="N236" s="138"/>
      <c r="O236" s="138"/>
      <c r="P236" s="138"/>
      <c r="Q236" s="138"/>
      <c r="R236" s="138"/>
      <c r="S236" s="138"/>
      <c r="T236" s="139"/>
      <c r="AT236" s="140" t="s">
        <v>84</v>
      </c>
      <c r="AU236" s="140" t="s">
        <v>45</v>
      </c>
      <c r="AV236" s="8" t="s">
        <v>45</v>
      </c>
      <c r="AW236" s="8" t="s">
        <v>17</v>
      </c>
      <c r="AX236" s="8" t="s">
        <v>44</v>
      </c>
      <c r="AY236" s="140" t="s">
        <v>73</v>
      </c>
    </row>
    <row r="237" spans="1:65" s="2" customFormat="1" ht="33" customHeight="1">
      <c r="A237" s="18"/>
      <c r="B237" s="19"/>
      <c r="C237" s="115" t="s">
        <v>145</v>
      </c>
      <c r="D237" s="115" t="s">
        <v>75</v>
      </c>
      <c r="E237" s="116" t="s">
        <v>359</v>
      </c>
      <c r="F237" s="117" t="s">
        <v>360</v>
      </c>
      <c r="G237" s="118" t="s">
        <v>96</v>
      </c>
      <c r="H237" s="119">
        <v>2.95</v>
      </c>
      <c r="I237" s="120"/>
      <c r="J237" s="120">
        <f>ROUND(I237*H237,2)</f>
        <v>0</v>
      </c>
      <c r="K237" s="117" t="s">
        <v>79</v>
      </c>
      <c r="L237" s="21"/>
      <c r="M237" s="121" t="s">
        <v>0</v>
      </c>
      <c r="N237" s="122" t="s">
        <v>25</v>
      </c>
      <c r="O237" s="123">
        <v>2.3170000000000002</v>
      </c>
      <c r="P237" s="123">
        <f>O237*H237</f>
        <v>6.8351500000000005</v>
      </c>
      <c r="Q237" s="123">
        <v>2.45329</v>
      </c>
      <c r="R237" s="123">
        <f>Q237*H237</f>
        <v>7.2372055</v>
      </c>
      <c r="S237" s="123">
        <v>0</v>
      </c>
      <c r="T237" s="124">
        <f>S237*H237</f>
        <v>0</v>
      </c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R237" s="125" t="s">
        <v>80</v>
      </c>
      <c r="AT237" s="125" t="s">
        <v>75</v>
      </c>
      <c r="AU237" s="125" t="s">
        <v>45</v>
      </c>
      <c r="AY237" s="11" t="s">
        <v>73</v>
      </c>
      <c r="BE237" s="126">
        <f>IF(N237="základní",J237,0)</f>
        <v>0</v>
      </c>
      <c r="BF237" s="126">
        <f>IF(N237="snížená",J237,0)</f>
        <v>0</v>
      </c>
      <c r="BG237" s="126">
        <f>IF(N237="zákl. přenesená",J237,0)</f>
        <v>0</v>
      </c>
      <c r="BH237" s="126">
        <f>IF(N237="sníž. přenesená",J237,0)</f>
        <v>0</v>
      </c>
      <c r="BI237" s="126">
        <f>IF(N237="nulová",J237,0)</f>
        <v>0</v>
      </c>
      <c r="BJ237" s="11" t="s">
        <v>44</v>
      </c>
      <c r="BK237" s="126">
        <f>ROUND(I237*H237,2)</f>
        <v>0</v>
      </c>
      <c r="BL237" s="11" t="s">
        <v>80</v>
      </c>
      <c r="BM237" s="125" t="s">
        <v>361</v>
      </c>
    </row>
    <row r="238" spans="1:65" s="2" customFormat="1" ht="19.5">
      <c r="A238" s="18"/>
      <c r="B238" s="19"/>
      <c r="C238" s="20"/>
      <c r="D238" s="127" t="s">
        <v>81</v>
      </c>
      <c r="E238" s="20"/>
      <c r="F238" s="128" t="s">
        <v>362</v>
      </c>
      <c r="G238" s="20"/>
      <c r="H238" s="20"/>
      <c r="I238" s="20"/>
      <c r="J238" s="20"/>
      <c r="K238" s="20"/>
      <c r="L238" s="21"/>
      <c r="M238" s="129"/>
      <c r="N238" s="130"/>
      <c r="O238" s="28"/>
      <c r="P238" s="28"/>
      <c r="Q238" s="28"/>
      <c r="R238" s="28"/>
      <c r="S238" s="28"/>
      <c r="T238" s="29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T238" s="11" t="s">
        <v>81</v>
      </c>
      <c r="AU238" s="11" t="s">
        <v>45</v>
      </c>
    </row>
    <row r="239" spans="1:65" s="8" customFormat="1">
      <c r="B239" s="131"/>
      <c r="C239" s="132"/>
      <c r="D239" s="127" t="s">
        <v>84</v>
      </c>
      <c r="E239" s="133" t="s">
        <v>0</v>
      </c>
      <c r="F239" s="134" t="s">
        <v>358</v>
      </c>
      <c r="G239" s="132"/>
      <c r="H239" s="135">
        <v>2.95</v>
      </c>
      <c r="I239" s="132"/>
      <c r="J239" s="132"/>
      <c r="K239" s="132"/>
      <c r="L239" s="136"/>
      <c r="M239" s="137"/>
      <c r="N239" s="138"/>
      <c r="O239" s="138"/>
      <c r="P239" s="138"/>
      <c r="Q239" s="138"/>
      <c r="R239" s="138"/>
      <c r="S239" s="138"/>
      <c r="T239" s="139"/>
      <c r="AT239" s="140" t="s">
        <v>84</v>
      </c>
      <c r="AU239" s="140" t="s">
        <v>45</v>
      </c>
      <c r="AV239" s="8" t="s">
        <v>45</v>
      </c>
      <c r="AW239" s="8" t="s">
        <v>17</v>
      </c>
      <c r="AX239" s="8" t="s">
        <v>44</v>
      </c>
      <c r="AY239" s="140" t="s">
        <v>73</v>
      </c>
    </row>
    <row r="240" spans="1:65" s="2" customFormat="1" ht="24.2" customHeight="1">
      <c r="A240" s="18"/>
      <c r="B240" s="19"/>
      <c r="C240" s="115" t="s">
        <v>146</v>
      </c>
      <c r="D240" s="115" t="s">
        <v>75</v>
      </c>
      <c r="E240" s="116" t="s">
        <v>363</v>
      </c>
      <c r="F240" s="117" t="s">
        <v>364</v>
      </c>
      <c r="G240" s="118" t="s">
        <v>96</v>
      </c>
      <c r="H240" s="119">
        <v>2.95</v>
      </c>
      <c r="I240" s="120"/>
      <c r="J240" s="120">
        <f>ROUND(I240*H240,2)</f>
        <v>0</v>
      </c>
      <c r="K240" s="117" t="s">
        <v>79</v>
      </c>
      <c r="L240" s="21"/>
      <c r="M240" s="121" t="s">
        <v>0</v>
      </c>
      <c r="N240" s="122" t="s">
        <v>25</v>
      </c>
      <c r="O240" s="123">
        <v>1.35</v>
      </c>
      <c r="P240" s="123">
        <f>O240*H240</f>
        <v>3.9825000000000004</v>
      </c>
      <c r="Q240" s="123">
        <v>0</v>
      </c>
      <c r="R240" s="123">
        <f>Q240*H240</f>
        <v>0</v>
      </c>
      <c r="S240" s="123">
        <v>0</v>
      </c>
      <c r="T240" s="124">
        <f>S240*H240</f>
        <v>0</v>
      </c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R240" s="125" t="s">
        <v>80</v>
      </c>
      <c r="AT240" s="125" t="s">
        <v>75</v>
      </c>
      <c r="AU240" s="125" t="s">
        <v>45</v>
      </c>
      <c r="AY240" s="11" t="s">
        <v>73</v>
      </c>
      <c r="BE240" s="126">
        <f>IF(N240="základní",J240,0)</f>
        <v>0</v>
      </c>
      <c r="BF240" s="126">
        <f>IF(N240="snížená",J240,0)</f>
        <v>0</v>
      </c>
      <c r="BG240" s="126">
        <f>IF(N240="zákl. přenesená",J240,0)</f>
        <v>0</v>
      </c>
      <c r="BH240" s="126">
        <f>IF(N240="sníž. přenesená",J240,0)</f>
        <v>0</v>
      </c>
      <c r="BI240" s="126">
        <f>IF(N240="nulová",J240,0)</f>
        <v>0</v>
      </c>
      <c r="BJ240" s="11" t="s">
        <v>44</v>
      </c>
      <c r="BK240" s="126">
        <f>ROUND(I240*H240,2)</f>
        <v>0</v>
      </c>
      <c r="BL240" s="11" t="s">
        <v>80</v>
      </c>
      <c r="BM240" s="125" t="s">
        <v>365</v>
      </c>
    </row>
    <row r="241" spans="1:65" s="2" customFormat="1" ht="19.5">
      <c r="A241" s="18"/>
      <c r="B241" s="19"/>
      <c r="C241" s="20"/>
      <c r="D241" s="127" t="s">
        <v>81</v>
      </c>
      <c r="E241" s="20"/>
      <c r="F241" s="128" t="s">
        <v>366</v>
      </c>
      <c r="G241" s="20"/>
      <c r="H241" s="20"/>
      <c r="I241" s="20"/>
      <c r="J241" s="20"/>
      <c r="K241" s="20"/>
      <c r="L241" s="21"/>
      <c r="M241" s="129"/>
      <c r="N241" s="130"/>
      <c r="O241" s="28"/>
      <c r="P241" s="28"/>
      <c r="Q241" s="28"/>
      <c r="R241" s="28"/>
      <c r="S241" s="28"/>
      <c r="T241" s="29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T241" s="11" t="s">
        <v>81</v>
      </c>
      <c r="AU241" s="11" t="s">
        <v>45</v>
      </c>
    </row>
    <row r="242" spans="1:65" s="8" customFormat="1">
      <c r="B242" s="131"/>
      <c r="C242" s="132"/>
      <c r="D242" s="127" t="s">
        <v>84</v>
      </c>
      <c r="E242" s="133" t="s">
        <v>0</v>
      </c>
      <c r="F242" s="134" t="s">
        <v>358</v>
      </c>
      <c r="G242" s="132"/>
      <c r="H242" s="135">
        <v>2.95</v>
      </c>
      <c r="I242" s="132"/>
      <c r="J242" s="132"/>
      <c r="K242" s="132"/>
      <c r="L242" s="136"/>
      <c r="M242" s="137"/>
      <c r="N242" s="138"/>
      <c r="O242" s="138"/>
      <c r="P242" s="138"/>
      <c r="Q242" s="138"/>
      <c r="R242" s="138"/>
      <c r="S242" s="138"/>
      <c r="T242" s="139"/>
      <c r="AT242" s="140" t="s">
        <v>84</v>
      </c>
      <c r="AU242" s="140" t="s">
        <v>45</v>
      </c>
      <c r="AV242" s="8" t="s">
        <v>45</v>
      </c>
      <c r="AW242" s="8" t="s">
        <v>17</v>
      </c>
      <c r="AX242" s="8" t="s">
        <v>44</v>
      </c>
      <c r="AY242" s="140" t="s">
        <v>73</v>
      </c>
    </row>
    <row r="243" spans="1:65" s="2" customFormat="1" ht="24.2" customHeight="1">
      <c r="A243" s="18"/>
      <c r="B243" s="19"/>
      <c r="C243" s="115" t="s">
        <v>147</v>
      </c>
      <c r="D243" s="115" t="s">
        <v>75</v>
      </c>
      <c r="E243" s="116" t="s">
        <v>367</v>
      </c>
      <c r="F243" s="117" t="s">
        <v>368</v>
      </c>
      <c r="G243" s="118" t="s">
        <v>96</v>
      </c>
      <c r="H243" s="119">
        <v>2.95</v>
      </c>
      <c r="I243" s="120"/>
      <c r="J243" s="120">
        <f>ROUND(I243*H243,2)</f>
        <v>0</v>
      </c>
      <c r="K243" s="117" t="s">
        <v>79</v>
      </c>
      <c r="L243" s="21"/>
      <c r="M243" s="121" t="s">
        <v>0</v>
      </c>
      <c r="N243" s="122" t="s">
        <v>25</v>
      </c>
      <c r="O243" s="123">
        <v>0.67500000000000004</v>
      </c>
      <c r="P243" s="123">
        <f>O243*H243</f>
        <v>1.9912500000000002</v>
      </c>
      <c r="Q243" s="123">
        <v>0</v>
      </c>
      <c r="R243" s="123">
        <f>Q243*H243</f>
        <v>0</v>
      </c>
      <c r="S243" s="123">
        <v>0</v>
      </c>
      <c r="T243" s="124">
        <f>S243*H243</f>
        <v>0</v>
      </c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R243" s="125" t="s">
        <v>80</v>
      </c>
      <c r="AT243" s="125" t="s">
        <v>75</v>
      </c>
      <c r="AU243" s="125" t="s">
        <v>45</v>
      </c>
      <c r="AY243" s="11" t="s">
        <v>73</v>
      </c>
      <c r="BE243" s="126">
        <f>IF(N243="základní",J243,0)</f>
        <v>0</v>
      </c>
      <c r="BF243" s="126">
        <f>IF(N243="snížená",J243,0)</f>
        <v>0</v>
      </c>
      <c r="BG243" s="126">
        <f>IF(N243="zákl. přenesená",J243,0)</f>
        <v>0</v>
      </c>
      <c r="BH243" s="126">
        <f>IF(N243="sníž. přenesená",J243,0)</f>
        <v>0</v>
      </c>
      <c r="BI243" s="126">
        <f>IF(N243="nulová",J243,0)</f>
        <v>0</v>
      </c>
      <c r="BJ243" s="11" t="s">
        <v>44</v>
      </c>
      <c r="BK243" s="126">
        <f>ROUND(I243*H243,2)</f>
        <v>0</v>
      </c>
      <c r="BL243" s="11" t="s">
        <v>80</v>
      </c>
      <c r="BM243" s="125" t="s">
        <v>369</v>
      </c>
    </row>
    <row r="244" spans="1:65" s="2" customFormat="1" ht="19.5">
      <c r="A244" s="18"/>
      <c r="B244" s="19"/>
      <c r="C244" s="20"/>
      <c r="D244" s="127" t="s">
        <v>81</v>
      </c>
      <c r="E244" s="20"/>
      <c r="F244" s="128" t="s">
        <v>370</v>
      </c>
      <c r="G244" s="20"/>
      <c r="H244" s="20"/>
      <c r="I244" s="20"/>
      <c r="J244" s="20"/>
      <c r="K244" s="20"/>
      <c r="L244" s="21"/>
      <c r="M244" s="129"/>
      <c r="N244" s="130"/>
      <c r="O244" s="28"/>
      <c r="P244" s="28"/>
      <c r="Q244" s="28"/>
      <c r="R244" s="28"/>
      <c r="S244" s="28"/>
      <c r="T244" s="29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T244" s="11" t="s">
        <v>81</v>
      </c>
      <c r="AU244" s="11" t="s">
        <v>45</v>
      </c>
    </row>
    <row r="245" spans="1:65" s="8" customFormat="1">
      <c r="B245" s="131"/>
      <c r="C245" s="132"/>
      <c r="D245" s="127" t="s">
        <v>84</v>
      </c>
      <c r="E245" s="133" t="s">
        <v>0</v>
      </c>
      <c r="F245" s="134" t="s">
        <v>358</v>
      </c>
      <c r="G245" s="132"/>
      <c r="H245" s="135">
        <v>2.95</v>
      </c>
      <c r="I245" s="132"/>
      <c r="J245" s="132"/>
      <c r="K245" s="132"/>
      <c r="L245" s="136"/>
      <c r="M245" s="137"/>
      <c r="N245" s="138"/>
      <c r="O245" s="138"/>
      <c r="P245" s="138"/>
      <c r="Q245" s="138"/>
      <c r="R245" s="138"/>
      <c r="S245" s="138"/>
      <c r="T245" s="139"/>
      <c r="AT245" s="140" t="s">
        <v>84</v>
      </c>
      <c r="AU245" s="140" t="s">
        <v>45</v>
      </c>
      <c r="AV245" s="8" t="s">
        <v>45</v>
      </c>
      <c r="AW245" s="8" t="s">
        <v>17</v>
      </c>
      <c r="AX245" s="8" t="s">
        <v>44</v>
      </c>
      <c r="AY245" s="140" t="s">
        <v>73</v>
      </c>
    </row>
    <row r="246" spans="1:65" s="2" customFormat="1" ht="24.2" customHeight="1">
      <c r="A246" s="18"/>
      <c r="B246" s="19"/>
      <c r="C246" s="115" t="s">
        <v>148</v>
      </c>
      <c r="D246" s="115" t="s">
        <v>75</v>
      </c>
      <c r="E246" s="116" t="s">
        <v>371</v>
      </c>
      <c r="F246" s="117" t="s">
        <v>372</v>
      </c>
      <c r="G246" s="118" t="s">
        <v>96</v>
      </c>
      <c r="H246" s="119">
        <v>2.95</v>
      </c>
      <c r="I246" s="120"/>
      <c r="J246" s="120">
        <f>ROUND(I246*H246,2)</f>
        <v>0</v>
      </c>
      <c r="K246" s="117" t="s">
        <v>79</v>
      </c>
      <c r="L246" s="21"/>
      <c r="M246" s="121" t="s">
        <v>0</v>
      </c>
      <c r="N246" s="122" t="s">
        <v>25</v>
      </c>
      <c r="O246" s="123">
        <v>1.357</v>
      </c>
      <c r="P246" s="123">
        <f>O246*H246</f>
        <v>4.0031499999999998</v>
      </c>
      <c r="Q246" s="123">
        <v>0</v>
      </c>
      <c r="R246" s="123">
        <f>Q246*H246</f>
        <v>0</v>
      </c>
      <c r="S246" s="123">
        <v>0</v>
      </c>
      <c r="T246" s="124">
        <f>S246*H246</f>
        <v>0</v>
      </c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R246" s="125" t="s">
        <v>80</v>
      </c>
      <c r="AT246" s="125" t="s">
        <v>75</v>
      </c>
      <c r="AU246" s="125" t="s">
        <v>45</v>
      </c>
      <c r="AY246" s="11" t="s">
        <v>73</v>
      </c>
      <c r="BE246" s="126">
        <f>IF(N246="základní",J246,0)</f>
        <v>0</v>
      </c>
      <c r="BF246" s="126">
        <f>IF(N246="snížená",J246,0)</f>
        <v>0</v>
      </c>
      <c r="BG246" s="126">
        <f>IF(N246="zákl. přenesená",J246,0)</f>
        <v>0</v>
      </c>
      <c r="BH246" s="126">
        <f>IF(N246="sníž. přenesená",J246,0)</f>
        <v>0</v>
      </c>
      <c r="BI246" s="126">
        <f>IF(N246="nulová",J246,0)</f>
        <v>0</v>
      </c>
      <c r="BJ246" s="11" t="s">
        <v>44</v>
      </c>
      <c r="BK246" s="126">
        <f>ROUND(I246*H246,2)</f>
        <v>0</v>
      </c>
      <c r="BL246" s="11" t="s">
        <v>80</v>
      </c>
      <c r="BM246" s="125" t="s">
        <v>373</v>
      </c>
    </row>
    <row r="247" spans="1:65" s="2" customFormat="1" ht="19.5">
      <c r="A247" s="18"/>
      <c r="B247" s="19"/>
      <c r="C247" s="20"/>
      <c r="D247" s="127" t="s">
        <v>81</v>
      </c>
      <c r="E247" s="20"/>
      <c r="F247" s="128" t="s">
        <v>374</v>
      </c>
      <c r="G247" s="20"/>
      <c r="H247" s="20"/>
      <c r="I247" s="20"/>
      <c r="J247" s="20"/>
      <c r="K247" s="20"/>
      <c r="L247" s="21"/>
      <c r="M247" s="129"/>
      <c r="N247" s="130"/>
      <c r="O247" s="28"/>
      <c r="P247" s="28"/>
      <c r="Q247" s="28"/>
      <c r="R247" s="28"/>
      <c r="S247" s="28"/>
      <c r="T247" s="29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T247" s="11" t="s">
        <v>81</v>
      </c>
      <c r="AU247" s="11" t="s">
        <v>45</v>
      </c>
    </row>
    <row r="248" spans="1:65" s="8" customFormat="1">
      <c r="B248" s="131"/>
      <c r="C248" s="132"/>
      <c r="D248" s="127" t="s">
        <v>84</v>
      </c>
      <c r="E248" s="133" t="s">
        <v>0</v>
      </c>
      <c r="F248" s="134" t="s">
        <v>358</v>
      </c>
      <c r="G248" s="132"/>
      <c r="H248" s="135">
        <v>2.95</v>
      </c>
      <c r="I248" s="132"/>
      <c r="J248" s="132"/>
      <c r="K248" s="132"/>
      <c r="L248" s="136"/>
      <c r="M248" s="137"/>
      <c r="N248" s="138"/>
      <c r="O248" s="138"/>
      <c r="P248" s="138"/>
      <c r="Q248" s="138"/>
      <c r="R248" s="138"/>
      <c r="S248" s="138"/>
      <c r="T248" s="139"/>
      <c r="AT248" s="140" t="s">
        <v>84</v>
      </c>
      <c r="AU248" s="140" t="s">
        <v>45</v>
      </c>
      <c r="AV248" s="8" t="s">
        <v>45</v>
      </c>
      <c r="AW248" s="8" t="s">
        <v>17</v>
      </c>
      <c r="AX248" s="8" t="s">
        <v>44</v>
      </c>
      <c r="AY248" s="140" t="s">
        <v>73</v>
      </c>
    </row>
    <row r="249" spans="1:65" s="2" customFormat="1" ht="24.2" customHeight="1">
      <c r="A249" s="18"/>
      <c r="B249" s="19"/>
      <c r="C249" s="115" t="s">
        <v>149</v>
      </c>
      <c r="D249" s="115" t="s">
        <v>75</v>
      </c>
      <c r="E249" s="116" t="s">
        <v>375</v>
      </c>
      <c r="F249" s="117" t="s">
        <v>376</v>
      </c>
      <c r="G249" s="118" t="s">
        <v>96</v>
      </c>
      <c r="H249" s="119">
        <v>2.95</v>
      </c>
      <c r="I249" s="120"/>
      <c r="J249" s="120">
        <f>ROUND(I249*H249,2)</f>
        <v>0</v>
      </c>
      <c r="K249" s="117" t="s">
        <v>79</v>
      </c>
      <c r="L249" s="21"/>
      <c r="M249" s="121" t="s">
        <v>0</v>
      </c>
      <c r="N249" s="122" t="s">
        <v>25</v>
      </c>
      <c r="O249" s="123">
        <v>1.028</v>
      </c>
      <c r="P249" s="123">
        <f>O249*H249</f>
        <v>3.0326000000000004</v>
      </c>
      <c r="Q249" s="123">
        <v>0</v>
      </c>
      <c r="R249" s="123">
        <f>Q249*H249</f>
        <v>0</v>
      </c>
      <c r="S249" s="123">
        <v>0</v>
      </c>
      <c r="T249" s="124">
        <f>S249*H249</f>
        <v>0</v>
      </c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R249" s="125" t="s">
        <v>80</v>
      </c>
      <c r="AT249" s="125" t="s">
        <v>75</v>
      </c>
      <c r="AU249" s="125" t="s">
        <v>45</v>
      </c>
      <c r="AY249" s="11" t="s">
        <v>73</v>
      </c>
      <c r="BE249" s="126">
        <f>IF(N249="základní",J249,0)</f>
        <v>0</v>
      </c>
      <c r="BF249" s="126">
        <f>IF(N249="snížená",J249,0)</f>
        <v>0</v>
      </c>
      <c r="BG249" s="126">
        <f>IF(N249="zákl. přenesená",J249,0)</f>
        <v>0</v>
      </c>
      <c r="BH249" s="126">
        <f>IF(N249="sníž. přenesená",J249,0)</f>
        <v>0</v>
      </c>
      <c r="BI249" s="126">
        <f>IF(N249="nulová",J249,0)</f>
        <v>0</v>
      </c>
      <c r="BJ249" s="11" t="s">
        <v>44</v>
      </c>
      <c r="BK249" s="126">
        <f>ROUND(I249*H249,2)</f>
        <v>0</v>
      </c>
      <c r="BL249" s="11" t="s">
        <v>80</v>
      </c>
      <c r="BM249" s="125" t="s">
        <v>377</v>
      </c>
    </row>
    <row r="250" spans="1:65" s="2" customFormat="1" ht="19.5">
      <c r="A250" s="18"/>
      <c r="B250" s="19"/>
      <c r="C250" s="20"/>
      <c r="D250" s="127" t="s">
        <v>81</v>
      </c>
      <c r="E250" s="20"/>
      <c r="F250" s="128" t="s">
        <v>378</v>
      </c>
      <c r="G250" s="20"/>
      <c r="H250" s="20"/>
      <c r="I250" s="20"/>
      <c r="J250" s="20"/>
      <c r="K250" s="20"/>
      <c r="L250" s="21"/>
      <c r="M250" s="129"/>
      <c r="N250" s="130"/>
      <c r="O250" s="28"/>
      <c r="P250" s="28"/>
      <c r="Q250" s="28"/>
      <c r="R250" s="28"/>
      <c r="S250" s="28"/>
      <c r="T250" s="29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T250" s="11" t="s">
        <v>81</v>
      </c>
      <c r="AU250" s="11" t="s">
        <v>45</v>
      </c>
    </row>
    <row r="251" spans="1:65" s="8" customFormat="1">
      <c r="B251" s="131"/>
      <c r="C251" s="132"/>
      <c r="D251" s="127" t="s">
        <v>84</v>
      </c>
      <c r="E251" s="133" t="s">
        <v>0</v>
      </c>
      <c r="F251" s="134" t="s">
        <v>358</v>
      </c>
      <c r="G251" s="132"/>
      <c r="H251" s="135">
        <v>2.95</v>
      </c>
      <c r="I251" s="132"/>
      <c r="J251" s="132"/>
      <c r="K251" s="132"/>
      <c r="L251" s="136"/>
      <c r="M251" s="137"/>
      <c r="N251" s="138"/>
      <c r="O251" s="138"/>
      <c r="P251" s="138"/>
      <c r="Q251" s="138"/>
      <c r="R251" s="138"/>
      <c r="S251" s="138"/>
      <c r="T251" s="139"/>
      <c r="AT251" s="140" t="s">
        <v>84</v>
      </c>
      <c r="AU251" s="140" t="s">
        <v>45</v>
      </c>
      <c r="AV251" s="8" t="s">
        <v>45</v>
      </c>
      <c r="AW251" s="8" t="s">
        <v>17</v>
      </c>
      <c r="AX251" s="8" t="s">
        <v>44</v>
      </c>
      <c r="AY251" s="140" t="s">
        <v>73</v>
      </c>
    </row>
    <row r="252" spans="1:65" s="2" customFormat="1" ht="21.75" customHeight="1">
      <c r="A252" s="18"/>
      <c r="B252" s="19"/>
      <c r="C252" s="115" t="s">
        <v>150</v>
      </c>
      <c r="D252" s="115" t="s">
        <v>75</v>
      </c>
      <c r="E252" s="116" t="s">
        <v>139</v>
      </c>
      <c r="F252" s="117" t="s">
        <v>140</v>
      </c>
      <c r="G252" s="118" t="s">
        <v>78</v>
      </c>
      <c r="H252" s="119">
        <v>3</v>
      </c>
      <c r="I252" s="120"/>
      <c r="J252" s="120">
        <f>ROUND(I252*H252,2)</f>
        <v>0</v>
      </c>
      <c r="K252" s="117" t="s">
        <v>79</v>
      </c>
      <c r="L252" s="21"/>
      <c r="M252" s="121" t="s">
        <v>0</v>
      </c>
      <c r="N252" s="122" t="s">
        <v>25</v>
      </c>
      <c r="O252" s="123">
        <v>0.42099999999999999</v>
      </c>
      <c r="P252" s="123">
        <f>O252*H252</f>
        <v>1.2629999999999999</v>
      </c>
      <c r="Q252" s="123">
        <v>0.55110000000000003</v>
      </c>
      <c r="R252" s="123">
        <f>Q252*H252</f>
        <v>1.6533000000000002</v>
      </c>
      <c r="S252" s="123">
        <v>0</v>
      </c>
      <c r="T252" s="124">
        <f>S252*H252</f>
        <v>0</v>
      </c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R252" s="125" t="s">
        <v>80</v>
      </c>
      <c r="AT252" s="125" t="s">
        <v>75</v>
      </c>
      <c r="AU252" s="125" t="s">
        <v>45</v>
      </c>
      <c r="AY252" s="11" t="s">
        <v>73</v>
      </c>
      <c r="BE252" s="126">
        <f>IF(N252="základní",J252,0)</f>
        <v>0</v>
      </c>
      <c r="BF252" s="126">
        <f>IF(N252="snížená",J252,0)</f>
        <v>0</v>
      </c>
      <c r="BG252" s="126">
        <f>IF(N252="zákl. přenesená",J252,0)</f>
        <v>0</v>
      </c>
      <c r="BH252" s="126">
        <f>IF(N252="sníž. přenesená",J252,0)</f>
        <v>0</v>
      </c>
      <c r="BI252" s="126">
        <f>IF(N252="nulová",J252,0)</f>
        <v>0</v>
      </c>
      <c r="BJ252" s="11" t="s">
        <v>44</v>
      </c>
      <c r="BK252" s="126">
        <f>ROUND(I252*H252,2)</f>
        <v>0</v>
      </c>
      <c r="BL252" s="11" t="s">
        <v>80</v>
      </c>
      <c r="BM252" s="125" t="s">
        <v>379</v>
      </c>
    </row>
    <row r="253" spans="1:65" s="2" customFormat="1" ht="19.5">
      <c r="A253" s="18"/>
      <c r="B253" s="19"/>
      <c r="C253" s="20"/>
      <c r="D253" s="127" t="s">
        <v>81</v>
      </c>
      <c r="E253" s="20"/>
      <c r="F253" s="128" t="s">
        <v>141</v>
      </c>
      <c r="G253" s="20"/>
      <c r="H253" s="20"/>
      <c r="I253" s="20"/>
      <c r="J253" s="20"/>
      <c r="K253" s="20"/>
      <c r="L253" s="21"/>
      <c r="M253" s="129"/>
      <c r="N253" s="130"/>
      <c r="O253" s="28"/>
      <c r="P253" s="28"/>
      <c r="Q253" s="28"/>
      <c r="R253" s="28"/>
      <c r="S253" s="28"/>
      <c r="T253" s="29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T253" s="11" t="s">
        <v>81</v>
      </c>
      <c r="AU253" s="11" t="s">
        <v>45</v>
      </c>
    </row>
    <row r="254" spans="1:65" s="8" customFormat="1">
      <c r="B254" s="131"/>
      <c r="C254" s="132"/>
      <c r="D254" s="127" t="s">
        <v>84</v>
      </c>
      <c r="E254" s="133" t="s">
        <v>0</v>
      </c>
      <c r="F254" s="134" t="s">
        <v>83</v>
      </c>
      <c r="G254" s="132"/>
      <c r="H254" s="135">
        <v>3</v>
      </c>
      <c r="I254" s="132"/>
      <c r="J254" s="132"/>
      <c r="K254" s="132"/>
      <c r="L254" s="136"/>
      <c r="M254" s="137"/>
      <c r="N254" s="138"/>
      <c r="O254" s="138"/>
      <c r="P254" s="138"/>
      <c r="Q254" s="138"/>
      <c r="R254" s="138"/>
      <c r="S254" s="138"/>
      <c r="T254" s="139"/>
      <c r="AT254" s="140" t="s">
        <v>84</v>
      </c>
      <c r="AU254" s="140" t="s">
        <v>45</v>
      </c>
      <c r="AV254" s="8" t="s">
        <v>45</v>
      </c>
      <c r="AW254" s="8" t="s">
        <v>17</v>
      </c>
      <c r="AX254" s="8" t="s">
        <v>44</v>
      </c>
      <c r="AY254" s="140" t="s">
        <v>73</v>
      </c>
    </row>
    <row r="255" spans="1:65" s="7" customFormat="1" ht="22.9" customHeight="1">
      <c r="B255" s="100"/>
      <c r="C255" s="101"/>
      <c r="D255" s="102" t="s">
        <v>42</v>
      </c>
      <c r="E255" s="113" t="s">
        <v>90</v>
      </c>
      <c r="F255" s="113" t="s">
        <v>216</v>
      </c>
      <c r="G255" s="101"/>
      <c r="H255" s="101"/>
      <c r="I255" s="101"/>
      <c r="J255" s="114">
        <f>BK255</f>
        <v>0</v>
      </c>
      <c r="K255" s="101"/>
      <c r="L255" s="105"/>
      <c r="M255" s="106"/>
      <c r="N255" s="107"/>
      <c r="O255" s="107"/>
      <c r="P255" s="108">
        <f>SUM(P256:P376)</f>
        <v>76.49199999999999</v>
      </c>
      <c r="Q255" s="107"/>
      <c r="R255" s="108">
        <f>SUM(R256:R376)</f>
        <v>84.273776400000003</v>
      </c>
      <c r="S255" s="107"/>
      <c r="T255" s="109">
        <f>SUM(T256:T376)</f>
        <v>2.02</v>
      </c>
      <c r="AR255" s="110" t="s">
        <v>44</v>
      </c>
      <c r="AT255" s="111" t="s">
        <v>42</v>
      </c>
      <c r="AU255" s="111" t="s">
        <v>44</v>
      </c>
      <c r="AY255" s="110" t="s">
        <v>73</v>
      </c>
      <c r="BK255" s="112">
        <f>SUM(BK256:BK376)</f>
        <v>0</v>
      </c>
    </row>
    <row r="256" spans="1:65" s="2" customFormat="1" ht="24.2" customHeight="1">
      <c r="A256" s="18"/>
      <c r="B256" s="19"/>
      <c r="C256" s="115" t="s">
        <v>154</v>
      </c>
      <c r="D256" s="115" t="s">
        <v>75</v>
      </c>
      <c r="E256" s="116" t="s">
        <v>380</v>
      </c>
      <c r="F256" s="117" t="s">
        <v>381</v>
      </c>
      <c r="G256" s="118" t="s">
        <v>93</v>
      </c>
      <c r="H256" s="119">
        <v>4</v>
      </c>
      <c r="I256" s="120"/>
      <c r="J256" s="120">
        <f>ROUND(I256*H256,2)</f>
        <v>0</v>
      </c>
      <c r="K256" s="117" t="s">
        <v>79</v>
      </c>
      <c r="L256" s="21"/>
      <c r="M256" s="121" t="s">
        <v>0</v>
      </c>
      <c r="N256" s="122" t="s">
        <v>25</v>
      </c>
      <c r="O256" s="123">
        <v>0.19900000000000001</v>
      </c>
      <c r="P256" s="123">
        <f>O256*H256</f>
        <v>0.79600000000000004</v>
      </c>
      <c r="Q256" s="123">
        <v>0</v>
      </c>
      <c r="R256" s="123">
        <f>Q256*H256</f>
        <v>0</v>
      </c>
      <c r="S256" s="123">
        <v>0</v>
      </c>
      <c r="T256" s="124">
        <f>S256*H256</f>
        <v>0</v>
      </c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R256" s="125" t="s">
        <v>80</v>
      </c>
      <c r="AT256" s="125" t="s">
        <v>75</v>
      </c>
      <c r="AU256" s="125" t="s">
        <v>45</v>
      </c>
      <c r="AY256" s="11" t="s">
        <v>73</v>
      </c>
      <c r="BE256" s="126">
        <f>IF(N256="základní",J256,0)</f>
        <v>0</v>
      </c>
      <c r="BF256" s="126">
        <f>IF(N256="snížená",J256,0)</f>
        <v>0</v>
      </c>
      <c r="BG256" s="126">
        <f>IF(N256="zákl. přenesená",J256,0)</f>
        <v>0</v>
      </c>
      <c r="BH256" s="126">
        <f>IF(N256="sníž. přenesená",J256,0)</f>
        <v>0</v>
      </c>
      <c r="BI256" s="126">
        <f>IF(N256="nulová",J256,0)</f>
        <v>0</v>
      </c>
      <c r="BJ256" s="11" t="s">
        <v>44</v>
      </c>
      <c r="BK256" s="126">
        <f>ROUND(I256*H256,2)</f>
        <v>0</v>
      </c>
      <c r="BL256" s="11" t="s">
        <v>80</v>
      </c>
      <c r="BM256" s="125" t="s">
        <v>382</v>
      </c>
    </row>
    <row r="257" spans="1:65" s="2" customFormat="1" ht="29.25">
      <c r="A257" s="18"/>
      <c r="B257" s="19"/>
      <c r="C257" s="20"/>
      <c r="D257" s="127" t="s">
        <v>81</v>
      </c>
      <c r="E257" s="20"/>
      <c r="F257" s="128" t="s">
        <v>383</v>
      </c>
      <c r="G257" s="20"/>
      <c r="H257" s="20"/>
      <c r="I257" s="20"/>
      <c r="J257" s="20"/>
      <c r="K257" s="20"/>
      <c r="L257" s="21"/>
      <c r="M257" s="129"/>
      <c r="N257" s="130"/>
      <c r="O257" s="28"/>
      <c r="P257" s="28"/>
      <c r="Q257" s="28"/>
      <c r="R257" s="28"/>
      <c r="S257" s="28"/>
      <c r="T257" s="29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T257" s="11" t="s">
        <v>81</v>
      </c>
      <c r="AU257" s="11" t="s">
        <v>45</v>
      </c>
    </row>
    <row r="258" spans="1:65" s="2" customFormat="1" ht="21.75" customHeight="1">
      <c r="A258" s="18"/>
      <c r="B258" s="19"/>
      <c r="C258" s="160" t="s">
        <v>155</v>
      </c>
      <c r="D258" s="160" t="s">
        <v>127</v>
      </c>
      <c r="E258" s="161" t="s">
        <v>384</v>
      </c>
      <c r="F258" s="162" t="s">
        <v>385</v>
      </c>
      <c r="G258" s="163" t="s">
        <v>93</v>
      </c>
      <c r="H258" s="164">
        <v>4</v>
      </c>
      <c r="I258" s="165"/>
      <c r="J258" s="165">
        <f>ROUND(I258*H258,2)</f>
        <v>0</v>
      </c>
      <c r="K258" s="162" t="s">
        <v>79</v>
      </c>
      <c r="L258" s="166"/>
      <c r="M258" s="167" t="s">
        <v>0</v>
      </c>
      <c r="N258" s="168" t="s">
        <v>25</v>
      </c>
      <c r="O258" s="123">
        <v>0</v>
      </c>
      <c r="P258" s="123">
        <f>O258*H258</f>
        <v>0</v>
      </c>
      <c r="Q258" s="123">
        <v>1.06E-3</v>
      </c>
      <c r="R258" s="123">
        <f>Q258*H258</f>
        <v>4.2399999999999998E-3</v>
      </c>
      <c r="S258" s="123">
        <v>0</v>
      </c>
      <c r="T258" s="124">
        <f>S258*H258</f>
        <v>0</v>
      </c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R258" s="125" t="s">
        <v>90</v>
      </c>
      <c r="AT258" s="125" t="s">
        <v>127</v>
      </c>
      <c r="AU258" s="125" t="s">
        <v>45</v>
      </c>
      <c r="AY258" s="11" t="s">
        <v>73</v>
      </c>
      <c r="BE258" s="126">
        <f>IF(N258="základní",J258,0)</f>
        <v>0</v>
      </c>
      <c r="BF258" s="126">
        <f>IF(N258="snížená",J258,0)</f>
        <v>0</v>
      </c>
      <c r="BG258" s="126">
        <f>IF(N258="zákl. přenesená",J258,0)</f>
        <v>0</v>
      </c>
      <c r="BH258" s="126">
        <f>IF(N258="sníž. přenesená",J258,0)</f>
        <v>0</v>
      </c>
      <c r="BI258" s="126">
        <f>IF(N258="nulová",J258,0)</f>
        <v>0</v>
      </c>
      <c r="BJ258" s="11" t="s">
        <v>44</v>
      </c>
      <c r="BK258" s="126">
        <f>ROUND(I258*H258,2)</f>
        <v>0</v>
      </c>
      <c r="BL258" s="11" t="s">
        <v>80</v>
      </c>
      <c r="BM258" s="125" t="s">
        <v>386</v>
      </c>
    </row>
    <row r="259" spans="1:65" s="2" customFormat="1">
      <c r="A259" s="18"/>
      <c r="B259" s="19"/>
      <c r="C259" s="20"/>
      <c r="D259" s="127" t="s">
        <v>81</v>
      </c>
      <c r="E259" s="20"/>
      <c r="F259" s="128" t="s">
        <v>385</v>
      </c>
      <c r="G259" s="20"/>
      <c r="H259" s="20"/>
      <c r="I259" s="20"/>
      <c r="J259" s="20"/>
      <c r="K259" s="20"/>
      <c r="L259" s="21"/>
      <c r="M259" s="129"/>
      <c r="N259" s="130"/>
      <c r="O259" s="28"/>
      <c r="P259" s="28"/>
      <c r="Q259" s="28"/>
      <c r="R259" s="28"/>
      <c r="S259" s="28"/>
      <c r="T259" s="29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T259" s="11" t="s">
        <v>81</v>
      </c>
      <c r="AU259" s="11" t="s">
        <v>45</v>
      </c>
    </row>
    <row r="260" spans="1:65" s="2" customFormat="1" ht="24.2" customHeight="1">
      <c r="A260" s="18"/>
      <c r="B260" s="19"/>
      <c r="C260" s="115" t="s">
        <v>157</v>
      </c>
      <c r="D260" s="115" t="s">
        <v>75</v>
      </c>
      <c r="E260" s="116" t="s">
        <v>387</v>
      </c>
      <c r="F260" s="117" t="s">
        <v>388</v>
      </c>
      <c r="G260" s="118" t="s">
        <v>93</v>
      </c>
      <c r="H260" s="119">
        <v>4</v>
      </c>
      <c r="I260" s="120"/>
      <c r="J260" s="120">
        <f>ROUND(I260*H260,2)</f>
        <v>0</v>
      </c>
      <c r="K260" s="117" t="s">
        <v>79</v>
      </c>
      <c r="L260" s="21"/>
      <c r="M260" s="121" t="s">
        <v>0</v>
      </c>
      <c r="N260" s="122" t="s">
        <v>25</v>
      </c>
      <c r="O260" s="123">
        <v>0.20699999999999999</v>
      </c>
      <c r="P260" s="123">
        <f>O260*H260</f>
        <v>0.82799999999999996</v>
      </c>
      <c r="Q260" s="123">
        <v>1.0000000000000001E-5</v>
      </c>
      <c r="R260" s="123">
        <f>Q260*H260</f>
        <v>4.0000000000000003E-5</v>
      </c>
      <c r="S260" s="123">
        <v>0</v>
      </c>
      <c r="T260" s="124">
        <f>S260*H260</f>
        <v>0</v>
      </c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R260" s="125" t="s">
        <v>80</v>
      </c>
      <c r="AT260" s="125" t="s">
        <v>75</v>
      </c>
      <c r="AU260" s="125" t="s">
        <v>45</v>
      </c>
      <c r="AY260" s="11" t="s">
        <v>73</v>
      </c>
      <c r="BE260" s="126">
        <f>IF(N260="základní",J260,0)</f>
        <v>0</v>
      </c>
      <c r="BF260" s="126">
        <f>IF(N260="snížená",J260,0)</f>
        <v>0</v>
      </c>
      <c r="BG260" s="126">
        <f>IF(N260="zákl. přenesená",J260,0)</f>
        <v>0</v>
      </c>
      <c r="BH260" s="126">
        <f>IF(N260="sníž. přenesená",J260,0)</f>
        <v>0</v>
      </c>
      <c r="BI260" s="126">
        <f>IF(N260="nulová",J260,0)</f>
        <v>0</v>
      </c>
      <c r="BJ260" s="11" t="s">
        <v>44</v>
      </c>
      <c r="BK260" s="126">
        <f>ROUND(I260*H260,2)</f>
        <v>0</v>
      </c>
      <c r="BL260" s="11" t="s">
        <v>80</v>
      </c>
      <c r="BM260" s="125" t="s">
        <v>389</v>
      </c>
    </row>
    <row r="261" spans="1:65" s="2" customFormat="1" ht="19.5">
      <c r="A261" s="18"/>
      <c r="B261" s="19"/>
      <c r="C261" s="20"/>
      <c r="D261" s="127" t="s">
        <v>81</v>
      </c>
      <c r="E261" s="20"/>
      <c r="F261" s="128" t="s">
        <v>390</v>
      </c>
      <c r="G261" s="20"/>
      <c r="H261" s="20"/>
      <c r="I261" s="20"/>
      <c r="J261" s="20"/>
      <c r="K261" s="20"/>
      <c r="L261" s="21"/>
      <c r="M261" s="129"/>
      <c r="N261" s="130"/>
      <c r="O261" s="28"/>
      <c r="P261" s="28"/>
      <c r="Q261" s="28"/>
      <c r="R261" s="28"/>
      <c r="S261" s="28"/>
      <c r="T261" s="29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T261" s="11" t="s">
        <v>81</v>
      </c>
      <c r="AU261" s="11" t="s">
        <v>45</v>
      </c>
    </row>
    <row r="262" spans="1:65" s="2" customFormat="1" ht="24.2" customHeight="1">
      <c r="A262" s="18"/>
      <c r="B262" s="19"/>
      <c r="C262" s="160" t="s">
        <v>158</v>
      </c>
      <c r="D262" s="160" t="s">
        <v>127</v>
      </c>
      <c r="E262" s="161" t="s">
        <v>391</v>
      </c>
      <c r="F262" s="162" t="s">
        <v>392</v>
      </c>
      <c r="G262" s="163" t="s">
        <v>93</v>
      </c>
      <c r="H262" s="164">
        <v>4</v>
      </c>
      <c r="I262" s="165"/>
      <c r="J262" s="165">
        <f>ROUND(I262*H262,2)</f>
        <v>0</v>
      </c>
      <c r="K262" s="162" t="s">
        <v>79</v>
      </c>
      <c r="L262" s="166"/>
      <c r="M262" s="167" t="s">
        <v>0</v>
      </c>
      <c r="N262" s="168" t="s">
        <v>25</v>
      </c>
      <c r="O262" s="123">
        <v>0</v>
      </c>
      <c r="P262" s="123">
        <f>O262*H262</f>
        <v>0</v>
      </c>
      <c r="Q262" s="123">
        <v>1.8E-3</v>
      </c>
      <c r="R262" s="123">
        <f>Q262*H262</f>
        <v>7.1999999999999998E-3</v>
      </c>
      <c r="S262" s="123">
        <v>0</v>
      </c>
      <c r="T262" s="124">
        <f>S262*H262</f>
        <v>0</v>
      </c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R262" s="125" t="s">
        <v>90</v>
      </c>
      <c r="AT262" s="125" t="s">
        <v>127</v>
      </c>
      <c r="AU262" s="125" t="s">
        <v>45</v>
      </c>
      <c r="AY262" s="11" t="s">
        <v>73</v>
      </c>
      <c r="BE262" s="126">
        <f>IF(N262="základní",J262,0)</f>
        <v>0</v>
      </c>
      <c r="BF262" s="126">
        <f>IF(N262="snížená",J262,0)</f>
        <v>0</v>
      </c>
      <c r="BG262" s="126">
        <f>IF(N262="zákl. přenesená",J262,0)</f>
        <v>0</v>
      </c>
      <c r="BH262" s="126">
        <f>IF(N262="sníž. přenesená",J262,0)</f>
        <v>0</v>
      </c>
      <c r="BI262" s="126">
        <f>IF(N262="nulová",J262,0)</f>
        <v>0</v>
      </c>
      <c r="BJ262" s="11" t="s">
        <v>44</v>
      </c>
      <c r="BK262" s="126">
        <f>ROUND(I262*H262,2)</f>
        <v>0</v>
      </c>
      <c r="BL262" s="11" t="s">
        <v>80</v>
      </c>
      <c r="BM262" s="125" t="s">
        <v>393</v>
      </c>
    </row>
    <row r="263" spans="1:65" s="2" customFormat="1">
      <c r="A263" s="18"/>
      <c r="B263" s="19"/>
      <c r="C263" s="20"/>
      <c r="D263" s="127" t="s">
        <v>81</v>
      </c>
      <c r="E263" s="20"/>
      <c r="F263" s="128" t="s">
        <v>392</v>
      </c>
      <c r="G263" s="20"/>
      <c r="H263" s="20"/>
      <c r="I263" s="20"/>
      <c r="J263" s="20"/>
      <c r="K263" s="20"/>
      <c r="L263" s="21"/>
      <c r="M263" s="129"/>
      <c r="N263" s="130"/>
      <c r="O263" s="28"/>
      <c r="P263" s="28"/>
      <c r="Q263" s="28"/>
      <c r="R263" s="28"/>
      <c r="S263" s="28"/>
      <c r="T263" s="29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T263" s="11" t="s">
        <v>81</v>
      </c>
      <c r="AU263" s="11" t="s">
        <v>45</v>
      </c>
    </row>
    <row r="264" spans="1:65" s="2" customFormat="1" ht="24.2" customHeight="1">
      <c r="A264" s="18"/>
      <c r="B264" s="19"/>
      <c r="C264" s="115" t="s">
        <v>159</v>
      </c>
      <c r="D264" s="115" t="s">
        <v>75</v>
      </c>
      <c r="E264" s="116" t="s">
        <v>394</v>
      </c>
      <c r="F264" s="117" t="s">
        <v>395</v>
      </c>
      <c r="G264" s="118" t="s">
        <v>93</v>
      </c>
      <c r="H264" s="119">
        <v>8</v>
      </c>
      <c r="I264" s="120"/>
      <c r="J264" s="120">
        <f>ROUND(I264*H264,2)</f>
        <v>0</v>
      </c>
      <c r="K264" s="117" t="s">
        <v>79</v>
      </c>
      <c r="L264" s="21"/>
      <c r="M264" s="121" t="s">
        <v>0</v>
      </c>
      <c r="N264" s="122" t="s">
        <v>25</v>
      </c>
      <c r="O264" s="123">
        <v>0.29199999999999998</v>
      </c>
      <c r="P264" s="123">
        <f>O264*H264</f>
        <v>2.3359999999999999</v>
      </c>
      <c r="Q264" s="123">
        <v>1.0000000000000001E-5</v>
      </c>
      <c r="R264" s="123">
        <f>Q264*H264</f>
        <v>8.0000000000000007E-5</v>
      </c>
      <c r="S264" s="123">
        <v>0</v>
      </c>
      <c r="T264" s="124">
        <f>S264*H264</f>
        <v>0</v>
      </c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R264" s="125" t="s">
        <v>80</v>
      </c>
      <c r="AT264" s="125" t="s">
        <v>75</v>
      </c>
      <c r="AU264" s="125" t="s">
        <v>45</v>
      </c>
      <c r="AY264" s="11" t="s">
        <v>73</v>
      </c>
      <c r="BE264" s="126">
        <f>IF(N264="základní",J264,0)</f>
        <v>0</v>
      </c>
      <c r="BF264" s="126">
        <f>IF(N264="snížená",J264,0)</f>
        <v>0</v>
      </c>
      <c r="BG264" s="126">
        <f>IF(N264="zákl. přenesená",J264,0)</f>
        <v>0</v>
      </c>
      <c r="BH264" s="126">
        <f>IF(N264="sníž. přenesená",J264,0)</f>
        <v>0</v>
      </c>
      <c r="BI264" s="126">
        <f>IF(N264="nulová",J264,0)</f>
        <v>0</v>
      </c>
      <c r="BJ264" s="11" t="s">
        <v>44</v>
      </c>
      <c r="BK264" s="126">
        <f>ROUND(I264*H264,2)</f>
        <v>0</v>
      </c>
      <c r="BL264" s="11" t="s">
        <v>80</v>
      </c>
      <c r="BM264" s="125" t="s">
        <v>396</v>
      </c>
    </row>
    <row r="265" spans="1:65" s="2" customFormat="1" ht="19.5">
      <c r="A265" s="18"/>
      <c r="B265" s="19"/>
      <c r="C265" s="20"/>
      <c r="D265" s="127" t="s">
        <v>81</v>
      </c>
      <c r="E265" s="20"/>
      <c r="F265" s="128" t="s">
        <v>397</v>
      </c>
      <c r="G265" s="20"/>
      <c r="H265" s="20"/>
      <c r="I265" s="20"/>
      <c r="J265" s="20"/>
      <c r="K265" s="20"/>
      <c r="L265" s="21"/>
      <c r="M265" s="129"/>
      <c r="N265" s="130"/>
      <c r="O265" s="28"/>
      <c r="P265" s="28"/>
      <c r="Q265" s="28"/>
      <c r="R265" s="28"/>
      <c r="S265" s="28"/>
      <c r="T265" s="29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T265" s="11" t="s">
        <v>81</v>
      </c>
      <c r="AU265" s="11" t="s">
        <v>45</v>
      </c>
    </row>
    <row r="266" spans="1:65" s="2" customFormat="1" ht="24.2" customHeight="1">
      <c r="A266" s="18"/>
      <c r="B266" s="19"/>
      <c r="C266" s="160" t="s">
        <v>164</v>
      </c>
      <c r="D266" s="160" t="s">
        <v>127</v>
      </c>
      <c r="E266" s="161" t="s">
        <v>398</v>
      </c>
      <c r="F266" s="162" t="s">
        <v>399</v>
      </c>
      <c r="G266" s="163" t="s">
        <v>93</v>
      </c>
      <c r="H266" s="164">
        <v>8.24</v>
      </c>
      <c r="I266" s="165"/>
      <c r="J266" s="165">
        <f>ROUND(I266*H266,2)</f>
        <v>0</v>
      </c>
      <c r="K266" s="162" t="s">
        <v>79</v>
      </c>
      <c r="L266" s="166"/>
      <c r="M266" s="167" t="s">
        <v>0</v>
      </c>
      <c r="N266" s="168" t="s">
        <v>25</v>
      </c>
      <c r="O266" s="123">
        <v>0</v>
      </c>
      <c r="P266" s="123">
        <f>O266*H266</f>
        <v>0</v>
      </c>
      <c r="Q266" s="123">
        <v>3.6099999999999999E-3</v>
      </c>
      <c r="R266" s="123">
        <f>Q266*H266</f>
        <v>2.9746399999999999E-2</v>
      </c>
      <c r="S266" s="123">
        <v>0</v>
      </c>
      <c r="T266" s="124">
        <f>S266*H266</f>
        <v>0</v>
      </c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R266" s="125" t="s">
        <v>90</v>
      </c>
      <c r="AT266" s="125" t="s">
        <v>127</v>
      </c>
      <c r="AU266" s="125" t="s">
        <v>45</v>
      </c>
      <c r="AY266" s="11" t="s">
        <v>73</v>
      </c>
      <c r="BE266" s="126">
        <f>IF(N266="základní",J266,0)</f>
        <v>0</v>
      </c>
      <c r="BF266" s="126">
        <f>IF(N266="snížená",J266,0)</f>
        <v>0</v>
      </c>
      <c r="BG266" s="126">
        <f>IF(N266="zákl. přenesená",J266,0)</f>
        <v>0</v>
      </c>
      <c r="BH266" s="126">
        <f>IF(N266="sníž. přenesená",J266,0)</f>
        <v>0</v>
      </c>
      <c r="BI266" s="126">
        <f>IF(N266="nulová",J266,0)</f>
        <v>0</v>
      </c>
      <c r="BJ266" s="11" t="s">
        <v>44</v>
      </c>
      <c r="BK266" s="126">
        <f>ROUND(I266*H266,2)</f>
        <v>0</v>
      </c>
      <c r="BL266" s="11" t="s">
        <v>80</v>
      </c>
      <c r="BM266" s="125" t="s">
        <v>400</v>
      </c>
    </row>
    <row r="267" spans="1:65" s="2" customFormat="1">
      <c r="A267" s="18"/>
      <c r="B267" s="19"/>
      <c r="C267" s="20"/>
      <c r="D267" s="127" t="s">
        <v>81</v>
      </c>
      <c r="E267" s="20"/>
      <c r="F267" s="128" t="s">
        <v>399</v>
      </c>
      <c r="G267" s="20"/>
      <c r="H267" s="20"/>
      <c r="I267" s="20"/>
      <c r="J267" s="20"/>
      <c r="K267" s="20"/>
      <c r="L267" s="21"/>
      <c r="M267" s="129"/>
      <c r="N267" s="130"/>
      <c r="O267" s="28"/>
      <c r="P267" s="28"/>
      <c r="Q267" s="28"/>
      <c r="R267" s="28"/>
      <c r="S267" s="28"/>
      <c r="T267" s="29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T267" s="11" t="s">
        <v>81</v>
      </c>
      <c r="AU267" s="11" t="s">
        <v>45</v>
      </c>
    </row>
    <row r="268" spans="1:65" s="8" customFormat="1">
      <c r="B268" s="131"/>
      <c r="C268" s="132"/>
      <c r="D268" s="127" t="s">
        <v>84</v>
      </c>
      <c r="E268" s="132"/>
      <c r="F268" s="134" t="s">
        <v>401</v>
      </c>
      <c r="G268" s="132"/>
      <c r="H268" s="135">
        <v>8.24</v>
      </c>
      <c r="I268" s="132"/>
      <c r="J268" s="132"/>
      <c r="K268" s="132"/>
      <c r="L268" s="136"/>
      <c r="M268" s="137"/>
      <c r="N268" s="138"/>
      <c r="O268" s="138"/>
      <c r="P268" s="138"/>
      <c r="Q268" s="138"/>
      <c r="R268" s="138"/>
      <c r="S268" s="138"/>
      <c r="T268" s="139"/>
      <c r="AT268" s="140" t="s">
        <v>84</v>
      </c>
      <c r="AU268" s="140" t="s">
        <v>45</v>
      </c>
      <c r="AV268" s="8" t="s">
        <v>45</v>
      </c>
      <c r="AW268" s="8" t="s">
        <v>1</v>
      </c>
      <c r="AX268" s="8" t="s">
        <v>44</v>
      </c>
      <c r="AY268" s="140" t="s">
        <v>73</v>
      </c>
    </row>
    <row r="269" spans="1:65" s="2" customFormat="1" ht="24.2" customHeight="1">
      <c r="A269" s="18"/>
      <c r="B269" s="19"/>
      <c r="C269" s="115" t="s">
        <v>168</v>
      </c>
      <c r="D269" s="115" t="s">
        <v>75</v>
      </c>
      <c r="E269" s="116" t="s">
        <v>402</v>
      </c>
      <c r="F269" s="117" t="s">
        <v>403</v>
      </c>
      <c r="G269" s="118" t="s">
        <v>93</v>
      </c>
      <c r="H269" s="119">
        <v>24</v>
      </c>
      <c r="I269" s="120"/>
      <c r="J269" s="120">
        <f>ROUND(I269*H269,2)</f>
        <v>0</v>
      </c>
      <c r="K269" s="117" t="s">
        <v>79</v>
      </c>
      <c r="L269" s="21"/>
      <c r="M269" s="121" t="s">
        <v>0</v>
      </c>
      <c r="N269" s="122" t="s">
        <v>25</v>
      </c>
      <c r="O269" s="123">
        <v>0.32100000000000001</v>
      </c>
      <c r="P269" s="123">
        <f>O269*H269</f>
        <v>7.7040000000000006</v>
      </c>
      <c r="Q269" s="123">
        <v>2.0000000000000002E-5</v>
      </c>
      <c r="R269" s="123">
        <f>Q269*H269</f>
        <v>4.8000000000000007E-4</v>
      </c>
      <c r="S269" s="123">
        <v>0</v>
      </c>
      <c r="T269" s="124">
        <f>S269*H269</f>
        <v>0</v>
      </c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R269" s="125" t="s">
        <v>80</v>
      </c>
      <c r="AT269" s="125" t="s">
        <v>75</v>
      </c>
      <c r="AU269" s="125" t="s">
        <v>45</v>
      </c>
      <c r="AY269" s="11" t="s">
        <v>73</v>
      </c>
      <c r="BE269" s="126">
        <f>IF(N269="základní",J269,0)</f>
        <v>0</v>
      </c>
      <c r="BF269" s="126">
        <f>IF(N269="snížená",J269,0)</f>
        <v>0</v>
      </c>
      <c r="BG269" s="126">
        <f>IF(N269="zákl. přenesená",J269,0)</f>
        <v>0</v>
      </c>
      <c r="BH269" s="126">
        <f>IF(N269="sníž. přenesená",J269,0)</f>
        <v>0</v>
      </c>
      <c r="BI269" s="126">
        <f>IF(N269="nulová",J269,0)</f>
        <v>0</v>
      </c>
      <c r="BJ269" s="11" t="s">
        <v>44</v>
      </c>
      <c r="BK269" s="126">
        <f>ROUND(I269*H269,2)</f>
        <v>0</v>
      </c>
      <c r="BL269" s="11" t="s">
        <v>80</v>
      </c>
      <c r="BM269" s="125" t="s">
        <v>404</v>
      </c>
    </row>
    <row r="270" spans="1:65" s="2" customFormat="1" ht="19.5">
      <c r="A270" s="18"/>
      <c r="B270" s="19"/>
      <c r="C270" s="20"/>
      <c r="D270" s="127" t="s">
        <v>81</v>
      </c>
      <c r="E270" s="20"/>
      <c r="F270" s="128" t="s">
        <v>405</v>
      </c>
      <c r="G270" s="20"/>
      <c r="H270" s="20"/>
      <c r="I270" s="20"/>
      <c r="J270" s="20"/>
      <c r="K270" s="20"/>
      <c r="L270" s="21"/>
      <c r="M270" s="129"/>
      <c r="N270" s="130"/>
      <c r="O270" s="28"/>
      <c r="P270" s="28"/>
      <c r="Q270" s="28"/>
      <c r="R270" s="28"/>
      <c r="S270" s="28"/>
      <c r="T270" s="29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T270" s="11" t="s">
        <v>81</v>
      </c>
      <c r="AU270" s="11" t="s">
        <v>45</v>
      </c>
    </row>
    <row r="271" spans="1:65" s="8" customFormat="1">
      <c r="B271" s="131"/>
      <c r="C271" s="132"/>
      <c r="D271" s="127" t="s">
        <v>84</v>
      </c>
      <c r="E271" s="133" t="s">
        <v>0</v>
      </c>
      <c r="F271" s="134" t="s">
        <v>406</v>
      </c>
      <c r="G271" s="132"/>
      <c r="H271" s="135">
        <v>24</v>
      </c>
      <c r="I271" s="132"/>
      <c r="J271" s="132"/>
      <c r="K271" s="132"/>
      <c r="L271" s="136"/>
      <c r="M271" s="137"/>
      <c r="N271" s="138"/>
      <c r="O271" s="138"/>
      <c r="P271" s="138"/>
      <c r="Q271" s="138"/>
      <c r="R271" s="138"/>
      <c r="S271" s="138"/>
      <c r="T271" s="139"/>
      <c r="AT271" s="140" t="s">
        <v>84</v>
      </c>
      <c r="AU271" s="140" t="s">
        <v>45</v>
      </c>
      <c r="AV271" s="8" t="s">
        <v>45</v>
      </c>
      <c r="AW271" s="8" t="s">
        <v>17</v>
      </c>
      <c r="AX271" s="8" t="s">
        <v>44</v>
      </c>
      <c r="AY271" s="140" t="s">
        <v>73</v>
      </c>
    </row>
    <row r="272" spans="1:65" s="2" customFormat="1" ht="24.2" customHeight="1">
      <c r="A272" s="18"/>
      <c r="B272" s="19"/>
      <c r="C272" s="160" t="s">
        <v>172</v>
      </c>
      <c r="D272" s="160" t="s">
        <v>127</v>
      </c>
      <c r="E272" s="161" t="s">
        <v>407</v>
      </c>
      <c r="F272" s="162" t="s">
        <v>408</v>
      </c>
      <c r="G272" s="163" t="s">
        <v>93</v>
      </c>
      <c r="H272" s="164">
        <v>24.36</v>
      </c>
      <c r="I272" s="165"/>
      <c r="J272" s="165">
        <f>ROUND(I272*H272,2)</f>
        <v>0</v>
      </c>
      <c r="K272" s="162" t="s">
        <v>79</v>
      </c>
      <c r="L272" s="166"/>
      <c r="M272" s="167" t="s">
        <v>0</v>
      </c>
      <c r="N272" s="168" t="s">
        <v>25</v>
      </c>
      <c r="O272" s="123">
        <v>0</v>
      </c>
      <c r="P272" s="123">
        <f>O272*H272</f>
        <v>0</v>
      </c>
      <c r="Q272" s="123">
        <v>8.0000000000000002E-3</v>
      </c>
      <c r="R272" s="123">
        <f>Q272*H272</f>
        <v>0.19488</v>
      </c>
      <c r="S272" s="123">
        <v>0</v>
      </c>
      <c r="T272" s="124">
        <f>S272*H272</f>
        <v>0</v>
      </c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R272" s="125" t="s">
        <v>90</v>
      </c>
      <c r="AT272" s="125" t="s">
        <v>127</v>
      </c>
      <c r="AU272" s="125" t="s">
        <v>45</v>
      </c>
      <c r="AY272" s="11" t="s">
        <v>73</v>
      </c>
      <c r="BE272" s="126">
        <f>IF(N272="základní",J272,0)</f>
        <v>0</v>
      </c>
      <c r="BF272" s="126">
        <f>IF(N272="snížená",J272,0)</f>
        <v>0</v>
      </c>
      <c r="BG272" s="126">
        <f>IF(N272="zákl. přenesená",J272,0)</f>
        <v>0</v>
      </c>
      <c r="BH272" s="126">
        <f>IF(N272="sníž. přenesená",J272,0)</f>
        <v>0</v>
      </c>
      <c r="BI272" s="126">
        <f>IF(N272="nulová",J272,0)</f>
        <v>0</v>
      </c>
      <c r="BJ272" s="11" t="s">
        <v>44</v>
      </c>
      <c r="BK272" s="126">
        <f>ROUND(I272*H272,2)</f>
        <v>0</v>
      </c>
      <c r="BL272" s="11" t="s">
        <v>80</v>
      </c>
      <c r="BM272" s="125" t="s">
        <v>409</v>
      </c>
    </row>
    <row r="273" spans="1:65" s="2" customFormat="1">
      <c r="A273" s="18"/>
      <c r="B273" s="19"/>
      <c r="C273" s="20"/>
      <c r="D273" s="127" t="s">
        <v>81</v>
      </c>
      <c r="E273" s="20"/>
      <c r="F273" s="128" t="s">
        <v>408</v>
      </c>
      <c r="G273" s="20"/>
      <c r="H273" s="20"/>
      <c r="I273" s="20"/>
      <c r="J273" s="20"/>
      <c r="K273" s="20"/>
      <c r="L273" s="21"/>
      <c r="M273" s="129"/>
      <c r="N273" s="130"/>
      <c r="O273" s="28"/>
      <c r="P273" s="28"/>
      <c r="Q273" s="28"/>
      <c r="R273" s="28"/>
      <c r="S273" s="28"/>
      <c r="T273" s="29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T273" s="11" t="s">
        <v>81</v>
      </c>
      <c r="AU273" s="11" t="s">
        <v>45</v>
      </c>
    </row>
    <row r="274" spans="1:65" s="8" customFormat="1">
      <c r="B274" s="131"/>
      <c r="C274" s="132"/>
      <c r="D274" s="127" t="s">
        <v>84</v>
      </c>
      <c r="E274" s="132"/>
      <c r="F274" s="134" t="s">
        <v>410</v>
      </c>
      <c r="G274" s="132"/>
      <c r="H274" s="135">
        <v>24.36</v>
      </c>
      <c r="I274" s="132"/>
      <c r="J274" s="132"/>
      <c r="K274" s="132"/>
      <c r="L274" s="136"/>
      <c r="M274" s="137"/>
      <c r="N274" s="138"/>
      <c r="O274" s="138"/>
      <c r="P274" s="138"/>
      <c r="Q274" s="138"/>
      <c r="R274" s="138"/>
      <c r="S274" s="138"/>
      <c r="T274" s="139"/>
      <c r="AT274" s="140" t="s">
        <v>84</v>
      </c>
      <c r="AU274" s="140" t="s">
        <v>45</v>
      </c>
      <c r="AV274" s="8" t="s">
        <v>45</v>
      </c>
      <c r="AW274" s="8" t="s">
        <v>1</v>
      </c>
      <c r="AX274" s="8" t="s">
        <v>44</v>
      </c>
      <c r="AY274" s="140" t="s">
        <v>73</v>
      </c>
    </row>
    <row r="275" spans="1:65" s="2" customFormat="1" ht="24.2" customHeight="1">
      <c r="A275" s="18"/>
      <c r="B275" s="19"/>
      <c r="C275" s="115" t="s">
        <v>176</v>
      </c>
      <c r="D275" s="115" t="s">
        <v>75</v>
      </c>
      <c r="E275" s="116" t="s">
        <v>411</v>
      </c>
      <c r="F275" s="117" t="s">
        <v>412</v>
      </c>
      <c r="G275" s="118" t="s">
        <v>156</v>
      </c>
      <c r="H275" s="119">
        <v>1</v>
      </c>
      <c r="I275" s="120"/>
      <c r="J275" s="120">
        <f>ROUND(I275*H275,2)</f>
        <v>0</v>
      </c>
      <c r="K275" s="117" t="s">
        <v>79</v>
      </c>
      <c r="L275" s="21"/>
      <c r="M275" s="121" t="s">
        <v>0</v>
      </c>
      <c r="N275" s="122" t="s">
        <v>25</v>
      </c>
      <c r="O275" s="123">
        <v>0.56499999999999995</v>
      </c>
      <c r="P275" s="123">
        <f>O275*H275</f>
        <v>0.56499999999999995</v>
      </c>
      <c r="Q275" s="123">
        <v>0</v>
      </c>
      <c r="R275" s="123">
        <f>Q275*H275</f>
        <v>0</v>
      </c>
      <c r="S275" s="123">
        <v>0</v>
      </c>
      <c r="T275" s="124">
        <f>S275*H275</f>
        <v>0</v>
      </c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R275" s="125" t="s">
        <v>80</v>
      </c>
      <c r="AT275" s="125" t="s">
        <v>75</v>
      </c>
      <c r="AU275" s="125" t="s">
        <v>45</v>
      </c>
      <c r="AY275" s="11" t="s">
        <v>73</v>
      </c>
      <c r="BE275" s="126">
        <f>IF(N275="základní",J275,0)</f>
        <v>0</v>
      </c>
      <c r="BF275" s="126">
        <f>IF(N275="snížená",J275,0)</f>
        <v>0</v>
      </c>
      <c r="BG275" s="126">
        <f>IF(N275="zákl. přenesená",J275,0)</f>
        <v>0</v>
      </c>
      <c r="BH275" s="126">
        <f>IF(N275="sníž. přenesená",J275,0)</f>
        <v>0</v>
      </c>
      <c r="BI275" s="126">
        <f>IF(N275="nulová",J275,0)</f>
        <v>0</v>
      </c>
      <c r="BJ275" s="11" t="s">
        <v>44</v>
      </c>
      <c r="BK275" s="126">
        <f>ROUND(I275*H275,2)</f>
        <v>0</v>
      </c>
      <c r="BL275" s="11" t="s">
        <v>80</v>
      </c>
      <c r="BM275" s="125" t="s">
        <v>413</v>
      </c>
    </row>
    <row r="276" spans="1:65" s="2" customFormat="1" ht="19.5">
      <c r="A276" s="18"/>
      <c r="B276" s="19"/>
      <c r="C276" s="20"/>
      <c r="D276" s="127" t="s">
        <v>81</v>
      </c>
      <c r="E276" s="20"/>
      <c r="F276" s="128" t="s">
        <v>414</v>
      </c>
      <c r="G276" s="20"/>
      <c r="H276" s="20"/>
      <c r="I276" s="20"/>
      <c r="J276" s="20"/>
      <c r="K276" s="20"/>
      <c r="L276" s="21"/>
      <c r="M276" s="129"/>
      <c r="N276" s="130"/>
      <c r="O276" s="28"/>
      <c r="P276" s="28"/>
      <c r="Q276" s="28"/>
      <c r="R276" s="28"/>
      <c r="S276" s="28"/>
      <c r="T276" s="29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T276" s="11" t="s">
        <v>81</v>
      </c>
      <c r="AU276" s="11" t="s">
        <v>45</v>
      </c>
    </row>
    <row r="277" spans="1:65" s="2" customFormat="1" ht="16.5" customHeight="1">
      <c r="A277" s="18"/>
      <c r="B277" s="19"/>
      <c r="C277" s="160" t="s">
        <v>180</v>
      </c>
      <c r="D277" s="160" t="s">
        <v>127</v>
      </c>
      <c r="E277" s="161" t="s">
        <v>415</v>
      </c>
      <c r="F277" s="162" t="s">
        <v>416</v>
      </c>
      <c r="G277" s="163" t="s">
        <v>156</v>
      </c>
      <c r="H277" s="164">
        <v>1</v>
      </c>
      <c r="I277" s="165"/>
      <c r="J277" s="165">
        <f>ROUND(I277*H277,2)</f>
        <v>0</v>
      </c>
      <c r="K277" s="162" t="s">
        <v>79</v>
      </c>
      <c r="L277" s="166"/>
      <c r="M277" s="167" t="s">
        <v>0</v>
      </c>
      <c r="N277" s="168" t="s">
        <v>25</v>
      </c>
      <c r="O277" s="123">
        <v>0</v>
      </c>
      <c r="P277" s="123">
        <f>O277*H277</f>
        <v>0</v>
      </c>
      <c r="Q277" s="123">
        <v>3.2000000000000003E-4</v>
      </c>
      <c r="R277" s="123">
        <f>Q277*H277</f>
        <v>3.2000000000000003E-4</v>
      </c>
      <c r="S277" s="123">
        <v>0</v>
      </c>
      <c r="T277" s="124">
        <f>S277*H277</f>
        <v>0</v>
      </c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R277" s="125" t="s">
        <v>90</v>
      </c>
      <c r="AT277" s="125" t="s">
        <v>127</v>
      </c>
      <c r="AU277" s="125" t="s">
        <v>45</v>
      </c>
      <c r="AY277" s="11" t="s">
        <v>73</v>
      </c>
      <c r="BE277" s="126">
        <f>IF(N277="základní",J277,0)</f>
        <v>0</v>
      </c>
      <c r="BF277" s="126">
        <f>IF(N277="snížená",J277,0)</f>
        <v>0</v>
      </c>
      <c r="BG277" s="126">
        <f>IF(N277="zákl. přenesená",J277,0)</f>
        <v>0</v>
      </c>
      <c r="BH277" s="126">
        <f>IF(N277="sníž. přenesená",J277,0)</f>
        <v>0</v>
      </c>
      <c r="BI277" s="126">
        <f>IF(N277="nulová",J277,0)</f>
        <v>0</v>
      </c>
      <c r="BJ277" s="11" t="s">
        <v>44</v>
      </c>
      <c r="BK277" s="126">
        <f>ROUND(I277*H277,2)</f>
        <v>0</v>
      </c>
      <c r="BL277" s="11" t="s">
        <v>80</v>
      </c>
      <c r="BM277" s="125" t="s">
        <v>417</v>
      </c>
    </row>
    <row r="278" spans="1:65" s="2" customFormat="1">
      <c r="A278" s="18"/>
      <c r="B278" s="19"/>
      <c r="C278" s="20"/>
      <c r="D278" s="127" t="s">
        <v>81</v>
      </c>
      <c r="E278" s="20"/>
      <c r="F278" s="128" t="s">
        <v>416</v>
      </c>
      <c r="G278" s="20"/>
      <c r="H278" s="20"/>
      <c r="I278" s="20"/>
      <c r="J278" s="20"/>
      <c r="K278" s="20"/>
      <c r="L278" s="21"/>
      <c r="M278" s="129"/>
      <c r="N278" s="130"/>
      <c r="O278" s="28"/>
      <c r="P278" s="28"/>
      <c r="Q278" s="28"/>
      <c r="R278" s="28"/>
      <c r="S278" s="28"/>
      <c r="T278" s="29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T278" s="11" t="s">
        <v>81</v>
      </c>
      <c r="AU278" s="11" t="s">
        <v>45</v>
      </c>
    </row>
    <row r="279" spans="1:65" s="2" customFormat="1" ht="24.2" customHeight="1">
      <c r="A279" s="18"/>
      <c r="B279" s="19"/>
      <c r="C279" s="115" t="s">
        <v>184</v>
      </c>
      <c r="D279" s="115" t="s">
        <v>75</v>
      </c>
      <c r="E279" s="116" t="s">
        <v>418</v>
      </c>
      <c r="F279" s="117" t="s">
        <v>419</v>
      </c>
      <c r="G279" s="118" t="s">
        <v>156</v>
      </c>
      <c r="H279" s="119">
        <v>5</v>
      </c>
      <c r="I279" s="120"/>
      <c r="J279" s="120">
        <f>ROUND(I279*H279,2)</f>
        <v>0</v>
      </c>
      <c r="K279" s="117" t="s">
        <v>79</v>
      </c>
      <c r="L279" s="21"/>
      <c r="M279" s="121" t="s">
        <v>0</v>
      </c>
      <c r="N279" s="122" t="s">
        <v>25</v>
      </c>
      <c r="O279" s="123">
        <v>0.68300000000000005</v>
      </c>
      <c r="P279" s="123">
        <f>O279*H279</f>
        <v>3.415</v>
      </c>
      <c r="Q279" s="123">
        <v>0</v>
      </c>
      <c r="R279" s="123">
        <f>Q279*H279</f>
        <v>0</v>
      </c>
      <c r="S279" s="123">
        <v>0</v>
      </c>
      <c r="T279" s="124">
        <f>S279*H279</f>
        <v>0</v>
      </c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R279" s="125" t="s">
        <v>80</v>
      </c>
      <c r="AT279" s="125" t="s">
        <v>75</v>
      </c>
      <c r="AU279" s="125" t="s">
        <v>45</v>
      </c>
      <c r="AY279" s="11" t="s">
        <v>73</v>
      </c>
      <c r="BE279" s="126">
        <f>IF(N279="základní",J279,0)</f>
        <v>0</v>
      </c>
      <c r="BF279" s="126">
        <f>IF(N279="snížená",J279,0)</f>
        <v>0</v>
      </c>
      <c r="BG279" s="126">
        <f>IF(N279="zákl. přenesená",J279,0)</f>
        <v>0</v>
      </c>
      <c r="BH279" s="126">
        <f>IF(N279="sníž. přenesená",J279,0)</f>
        <v>0</v>
      </c>
      <c r="BI279" s="126">
        <f>IF(N279="nulová",J279,0)</f>
        <v>0</v>
      </c>
      <c r="BJ279" s="11" t="s">
        <v>44</v>
      </c>
      <c r="BK279" s="126">
        <f>ROUND(I279*H279,2)</f>
        <v>0</v>
      </c>
      <c r="BL279" s="11" t="s">
        <v>80</v>
      </c>
      <c r="BM279" s="125" t="s">
        <v>420</v>
      </c>
    </row>
    <row r="280" spans="1:65" s="2" customFormat="1" ht="19.5">
      <c r="A280" s="18"/>
      <c r="B280" s="19"/>
      <c r="C280" s="20"/>
      <c r="D280" s="127" t="s">
        <v>81</v>
      </c>
      <c r="E280" s="20"/>
      <c r="F280" s="128" t="s">
        <v>421</v>
      </c>
      <c r="G280" s="20"/>
      <c r="H280" s="20"/>
      <c r="I280" s="20"/>
      <c r="J280" s="20"/>
      <c r="K280" s="20"/>
      <c r="L280" s="21"/>
      <c r="M280" s="129"/>
      <c r="N280" s="130"/>
      <c r="O280" s="28"/>
      <c r="P280" s="28"/>
      <c r="Q280" s="28"/>
      <c r="R280" s="28"/>
      <c r="S280" s="28"/>
      <c r="T280" s="29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T280" s="11" t="s">
        <v>81</v>
      </c>
      <c r="AU280" s="11" t="s">
        <v>45</v>
      </c>
    </row>
    <row r="281" spans="1:65" s="2" customFormat="1" ht="16.5" customHeight="1">
      <c r="A281" s="18"/>
      <c r="B281" s="19"/>
      <c r="C281" s="160" t="s">
        <v>188</v>
      </c>
      <c r="D281" s="160" t="s">
        <v>127</v>
      </c>
      <c r="E281" s="161" t="s">
        <v>422</v>
      </c>
      <c r="F281" s="162" t="s">
        <v>423</v>
      </c>
      <c r="G281" s="163" t="s">
        <v>156</v>
      </c>
      <c r="H281" s="164">
        <v>1</v>
      </c>
      <c r="I281" s="165"/>
      <c r="J281" s="165">
        <f>ROUND(I281*H281,2)</f>
        <v>0</v>
      </c>
      <c r="K281" s="162" t="s">
        <v>79</v>
      </c>
      <c r="L281" s="166"/>
      <c r="M281" s="167" t="s">
        <v>0</v>
      </c>
      <c r="N281" s="168" t="s">
        <v>25</v>
      </c>
      <c r="O281" s="123">
        <v>0</v>
      </c>
      <c r="P281" s="123">
        <f>O281*H281</f>
        <v>0</v>
      </c>
      <c r="Q281" s="123">
        <v>6.9999999999999999E-4</v>
      </c>
      <c r="R281" s="123">
        <f>Q281*H281</f>
        <v>6.9999999999999999E-4</v>
      </c>
      <c r="S281" s="123">
        <v>0</v>
      </c>
      <c r="T281" s="124">
        <f>S281*H281</f>
        <v>0</v>
      </c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R281" s="125" t="s">
        <v>90</v>
      </c>
      <c r="AT281" s="125" t="s">
        <v>127</v>
      </c>
      <c r="AU281" s="125" t="s">
        <v>45</v>
      </c>
      <c r="AY281" s="11" t="s">
        <v>73</v>
      </c>
      <c r="BE281" s="126">
        <f>IF(N281="základní",J281,0)</f>
        <v>0</v>
      </c>
      <c r="BF281" s="126">
        <f>IF(N281="snížená",J281,0)</f>
        <v>0</v>
      </c>
      <c r="BG281" s="126">
        <f>IF(N281="zákl. přenesená",J281,0)</f>
        <v>0</v>
      </c>
      <c r="BH281" s="126">
        <f>IF(N281="sníž. přenesená",J281,0)</f>
        <v>0</v>
      </c>
      <c r="BI281" s="126">
        <f>IF(N281="nulová",J281,0)</f>
        <v>0</v>
      </c>
      <c r="BJ281" s="11" t="s">
        <v>44</v>
      </c>
      <c r="BK281" s="126">
        <f>ROUND(I281*H281,2)</f>
        <v>0</v>
      </c>
      <c r="BL281" s="11" t="s">
        <v>80</v>
      </c>
      <c r="BM281" s="125" t="s">
        <v>424</v>
      </c>
    </row>
    <row r="282" spans="1:65" s="2" customFormat="1">
      <c r="A282" s="18"/>
      <c r="B282" s="19"/>
      <c r="C282" s="20"/>
      <c r="D282" s="127" t="s">
        <v>81</v>
      </c>
      <c r="E282" s="20"/>
      <c r="F282" s="128" t="s">
        <v>423</v>
      </c>
      <c r="G282" s="20"/>
      <c r="H282" s="20"/>
      <c r="I282" s="20"/>
      <c r="J282" s="20"/>
      <c r="K282" s="20"/>
      <c r="L282" s="21"/>
      <c r="M282" s="129"/>
      <c r="N282" s="130"/>
      <c r="O282" s="28"/>
      <c r="P282" s="28"/>
      <c r="Q282" s="28"/>
      <c r="R282" s="28"/>
      <c r="S282" s="28"/>
      <c r="T282" s="29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T282" s="11" t="s">
        <v>81</v>
      </c>
      <c r="AU282" s="11" t="s">
        <v>45</v>
      </c>
    </row>
    <row r="283" spans="1:65" s="2" customFormat="1" ht="16.5" customHeight="1">
      <c r="A283" s="18"/>
      <c r="B283" s="19"/>
      <c r="C283" s="160" t="s">
        <v>425</v>
      </c>
      <c r="D283" s="160" t="s">
        <v>127</v>
      </c>
      <c r="E283" s="161" t="s">
        <v>426</v>
      </c>
      <c r="F283" s="162" t="s">
        <v>427</v>
      </c>
      <c r="G283" s="163" t="s">
        <v>156</v>
      </c>
      <c r="H283" s="164">
        <v>4</v>
      </c>
      <c r="I283" s="165"/>
      <c r="J283" s="165">
        <f>ROUND(I283*H283,2)</f>
        <v>0</v>
      </c>
      <c r="K283" s="162" t="s">
        <v>79</v>
      </c>
      <c r="L283" s="166"/>
      <c r="M283" s="167" t="s">
        <v>0</v>
      </c>
      <c r="N283" s="168" t="s">
        <v>25</v>
      </c>
      <c r="O283" s="123">
        <v>0</v>
      </c>
      <c r="P283" s="123">
        <f>O283*H283</f>
        <v>0</v>
      </c>
      <c r="Q283" s="123">
        <v>6.9999999999999999E-4</v>
      </c>
      <c r="R283" s="123">
        <f>Q283*H283</f>
        <v>2.8E-3</v>
      </c>
      <c r="S283" s="123">
        <v>0</v>
      </c>
      <c r="T283" s="124">
        <f>S283*H283</f>
        <v>0</v>
      </c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R283" s="125" t="s">
        <v>90</v>
      </c>
      <c r="AT283" s="125" t="s">
        <v>127</v>
      </c>
      <c r="AU283" s="125" t="s">
        <v>45</v>
      </c>
      <c r="AY283" s="11" t="s">
        <v>73</v>
      </c>
      <c r="BE283" s="126">
        <f>IF(N283="základní",J283,0)</f>
        <v>0</v>
      </c>
      <c r="BF283" s="126">
        <f>IF(N283="snížená",J283,0)</f>
        <v>0</v>
      </c>
      <c r="BG283" s="126">
        <f>IF(N283="zákl. přenesená",J283,0)</f>
        <v>0</v>
      </c>
      <c r="BH283" s="126">
        <f>IF(N283="sníž. přenesená",J283,0)</f>
        <v>0</v>
      </c>
      <c r="BI283" s="126">
        <f>IF(N283="nulová",J283,0)</f>
        <v>0</v>
      </c>
      <c r="BJ283" s="11" t="s">
        <v>44</v>
      </c>
      <c r="BK283" s="126">
        <f>ROUND(I283*H283,2)</f>
        <v>0</v>
      </c>
      <c r="BL283" s="11" t="s">
        <v>80</v>
      </c>
      <c r="BM283" s="125" t="s">
        <v>428</v>
      </c>
    </row>
    <row r="284" spans="1:65" s="2" customFormat="1">
      <c r="A284" s="18"/>
      <c r="B284" s="19"/>
      <c r="C284" s="20"/>
      <c r="D284" s="127" t="s">
        <v>81</v>
      </c>
      <c r="E284" s="20"/>
      <c r="F284" s="128" t="s">
        <v>427</v>
      </c>
      <c r="G284" s="20"/>
      <c r="H284" s="20"/>
      <c r="I284" s="20"/>
      <c r="J284" s="20"/>
      <c r="K284" s="20"/>
      <c r="L284" s="21"/>
      <c r="M284" s="129"/>
      <c r="N284" s="130"/>
      <c r="O284" s="28"/>
      <c r="P284" s="28"/>
      <c r="Q284" s="28"/>
      <c r="R284" s="28"/>
      <c r="S284" s="28"/>
      <c r="T284" s="29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T284" s="11" t="s">
        <v>81</v>
      </c>
      <c r="AU284" s="11" t="s">
        <v>45</v>
      </c>
    </row>
    <row r="285" spans="1:65" s="2" customFormat="1" ht="24.2" customHeight="1">
      <c r="A285" s="18"/>
      <c r="B285" s="19"/>
      <c r="C285" s="115" t="s">
        <v>429</v>
      </c>
      <c r="D285" s="115" t="s">
        <v>75</v>
      </c>
      <c r="E285" s="116" t="s">
        <v>430</v>
      </c>
      <c r="F285" s="117" t="s">
        <v>431</v>
      </c>
      <c r="G285" s="118" t="s">
        <v>156</v>
      </c>
      <c r="H285" s="119">
        <v>1</v>
      </c>
      <c r="I285" s="120"/>
      <c r="J285" s="120">
        <f>ROUND(I285*H285,2)</f>
        <v>0</v>
      </c>
      <c r="K285" s="117" t="s">
        <v>79</v>
      </c>
      <c r="L285" s="21"/>
      <c r="M285" s="121" t="s">
        <v>0</v>
      </c>
      <c r="N285" s="122" t="s">
        <v>25</v>
      </c>
      <c r="O285" s="123">
        <v>1.1319999999999999</v>
      </c>
      <c r="P285" s="123">
        <f>O285*H285</f>
        <v>1.1319999999999999</v>
      </c>
      <c r="Q285" s="123">
        <v>0</v>
      </c>
      <c r="R285" s="123">
        <f>Q285*H285</f>
        <v>0</v>
      </c>
      <c r="S285" s="123">
        <v>0</v>
      </c>
      <c r="T285" s="124">
        <f>S285*H285</f>
        <v>0</v>
      </c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R285" s="125" t="s">
        <v>80</v>
      </c>
      <c r="AT285" s="125" t="s">
        <v>75</v>
      </c>
      <c r="AU285" s="125" t="s">
        <v>45</v>
      </c>
      <c r="AY285" s="11" t="s">
        <v>73</v>
      </c>
      <c r="BE285" s="126">
        <f>IF(N285="základní",J285,0)</f>
        <v>0</v>
      </c>
      <c r="BF285" s="126">
        <f>IF(N285="snížená",J285,0)</f>
        <v>0</v>
      </c>
      <c r="BG285" s="126">
        <f>IF(N285="zákl. přenesená",J285,0)</f>
        <v>0</v>
      </c>
      <c r="BH285" s="126">
        <f>IF(N285="sníž. přenesená",J285,0)</f>
        <v>0</v>
      </c>
      <c r="BI285" s="126">
        <f>IF(N285="nulová",J285,0)</f>
        <v>0</v>
      </c>
      <c r="BJ285" s="11" t="s">
        <v>44</v>
      </c>
      <c r="BK285" s="126">
        <f>ROUND(I285*H285,2)</f>
        <v>0</v>
      </c>
      <c r="BL285" s="11" t="s">
        <v>80</v>
      </c>
      <c r="BM285" s="125" t="s">
        <v>432</v>
      </c>
    </row>
    <row r="286" spans="1:65" s="2" customFormat="1" ht="19.5">
      <c r="A286" s="18"/>
      <c r="B286" s="19"/>
      <c r="C286" s="20"/>
      <c r="D286" s="127" t="s">
        <v>81</v>
      </c>
      <c r="E286" s="20"/>
      <c r="F286" s="128" t="s">
        <v>433</v>
      </c>
      <c r="G286" s="20"/>
      <c r="H286" s="20"/>
      <c r="I286" s="20"/>
      <c r="J286" s="20"/>
      <c r="K286" s="20"/>
      <c r="L286" s="21"/>
      <c r="M286" s="129"/>
      <c r="N286" s="130"/>
      <c r="O286" s="28"/>
      <c r="P286" s="28"/>
      <c r="Q286" s="28"/>
      <c r="R286" s="28"/>
      <c r="S286" s="28"/>
      <c r="T286" s="29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T286" s="11" t="s">
        <v>81</v>
      </c>
      <c r="AU286" s="11" t="s">
        <v>45</v>
      </c>
    </row>
    <row r="287" spans="1:65" s="2" customFormat="1" ht="24.2" customHeight="1">
      <c r="A287" s="18"/>
      <c r="B287" s="19"/>
      <c r="C287" s="160" t="s">
        <v>434</v>
      </c>
      <c r="D287" s="160" t="s">
        <v>127</v>
      </c>
      <c r="E287" s="161" t="s">
        <v>435</v>
      </c>
      <c r="F287" s="162" t="s">
        <v>436</v>
      </c>
      <c r="G287" s="163" t="s">
        <v>156</v>
      </c>
      <c r="H287" s="164">
        <v>1</v>
      </c>
      <c r="I287" s="165"/>
      <c r="J287" s="165">
        <f>ROUND(I287*H287,2)</f>
        <v>0</v>
      </c>
      <c r="K287" s="162" t="s">
        <v>79</v>
      </c>
      <c r="L287" s="166"/>
      <c r="M287" s="167" t="s">
        <v>0</v>
      </c>
      <c r="N287" s="168" t="s">
        <v>25</v>
      </c>
      <c r="O287" s="123">
        <v>0</v>
      </c>
      <c r="P287" s="123">
        <f>O287*H287</f>
        <v>0</v>
      </c>
      <c r="Q287" s="123">
        <v>6.4000000000000003E-3</v>
      </c>
      <c r="R287" s="123">
        <f>Q287*H287</f>
        <v>6.4000000000000003E-3</v>
      </c>
      <c r="S287" s="123">
        <v>0</v>
      </c>
      <c r="T287" s="124">
        <f>S287*H287</f>
        <v>0</v>
      </c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R287" s="125" t="s">
        <v>90</v>
      </c>
      <c r="AT287" s="125" t="s">
        <v>127</v>
      </c>
      <c r="AU287" s="125" t="s">
        <v>45</v>
      </c>
      <c r="AY287" s="11" t="s">
        <v>73</v>
      </c>
      <c r="BE287" s="126">
        <f>IF(N287="základní",J287,0)</f>
        <v>0</v>
      </c>
      <c r="BF287" s="126">
        <f>IF(N287="snížená",J287,0)</f>
        <v>0</v>
      </c>
      <c r="BG287" s="126">
        <f>IF(N287="zákl. přenesená",J287,0)</f>
        <v>0</v>
      </c>
      <c r="BH287" s="126">
        <f>IF(N287="sníž. přenesená",J287,0)</f>
        <v>0</v>
      </c>
      <c r="BI287" s="126">
        <f>IF(N287="nulová",J287,0)</f>
        <v>0</v>
      </c>
      <c r="BJ287" s="11" t="s">
        <v>44</v>
      </c>
      <c r="BK287" s="126">
        <f>ROUND(I287*H287,2)</f>
        <v>0</v>
      </c>
      <c r="BL287" s="11" t="s">
        <v>80</v>
      </c>
      <c r="BM287" s="125" t="s">
        <v>437</v>
      </c>
    </row>
    <row r="288" spans="1:65" s="2" customFormat="1">
      <c r="A288" s="18"/>
      <c r="B288" s="19"/>
      <c r="C288" s="20"/>
      <c r="D288" s="127" t="s">
        <v>81</v>
      </c>
      <c r="E288" s="20"/>
      <c r="F288" s="128" t="s">
        <v>436</v>
      </c>
      <c r="G288" s="20"/>
      <c r="H288" s="20"/>
      <c r="I288" s="20"/>
      <c r="J288" s="20"/>
      <c r="K288" s="20"/>
      <c r="L288" s="21"/>
      <c r="M288" s="129"/>
      <c r="N288" s="130"/>
      <c r="O288" s="28"/>
      <c r="P288" s="28"/>
      <c r="Q288" s="28"/>
      <c r="R288" s="28"/>
      <c r="S288" s="28"/>
      <c r="T288" s="29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T288" s="11" t="s">
        <v>81</v>
      </c>
      <c r="AU288" s="11" t="s">
        <v>45</v>
      </c>
    </row>
    <row r="289" spans="1:65" s="2" customFormat="1" ht="24.2" customHeight="1">
      <c r="A289" s="18"/>
      <c r="B289" s="19"/>
      <c r="C289" s="115" t="s">
        <v>438</v>
      </c>
      <c r="D289" s="115" t="s">
        <v>75</v>
      </c>
      <c r="E289" s="116" t="s">
        <v>439</v>
      </c>
      <c r="F289" s="117" t="s">
        <v>440</v>
      </c>
      <c r="G289" s="118" t="s">
        <v>96</v>
      </c>
      <c r="H289" s="119">
        <v>1</v>
      </c>
      <c r="I289" s="120"/>
      <c r="J289" s="120">
        <f>ROUND(I289*H289,2)</f>
        <v>0</v>
      </c>
      <c r="K289" s="117" t="s">
        <v>79</v>
      </c>
      <c r="L289" s="21"/>
      <c r="M289" s="121" t="s">
        <v>0</v>
      </c>
      <c r="N289" s="122" t="s">
        <v>25</v>
      </c>
      <c r="O289" s="123">
        <v>2.177</v>
      </c>
      <c r="P289" s="123">
        <f>O289*H289</f>
        <v>2.177</v>
      </c>
      <c r="Q289" s="123">
        <v>0</v>
      </c>
      <c r="R289" s="123">
        <f>Q289*H289</f>
        <v>0</v>
      </c>
      <c r="S289" s="123">
        <v>1.92</v>
      </c>
      <c r="T289" s="124">
        <f>S289*H289</f>
        <v>1.92</v>
      </c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R289" s="125" t="s">
        <v>80</v>
      </c>
      <c r="AT289" s="125" t="s">
        <v>75</v>
      </c>
      <c r="AU289" s="125" t="s">
        <v>45</v>
      </c>
      <c r="AY289" s="11" t="s">
        <v>73</v>
      </c>
      <c r="BE289" s="126">
        <f>IF(N289="základní",J289,0)</f>
        <v>0</v>
      </c>
      <c r="BF289" s="126">
        <f>IF(N289="snížená",J289,0)</f>
        <v>0</v>
      </c>
      <c r="BG289" s="126">
        <f>IF(N289="zákl. přenesená",J289,0)</f>
        <v>0</v>
      </c>
      <c r="BH289" s="126">
        <f>IF(N289="sníž. přenesená",J289,0)</f>
        <v>0</v>
      </c>
      <c r="BI289" s="126">
        <f>IF(N289="nulová",J289,0)</f>
        <v>0</v>
      </c>
      <c r="BJ289" s="11" t="s">
        <v>44</v>
      </c>
      <c r="BK289" s="126">
        <f>ROUND(I289*H289,2)</f>
        <v>0</v>
      </c>
      <c r="BL289" s="11" t="s">
        <v>80</v>
      </c>
      <c r="BM289" s="125" t="s">
        <v>441</v>
      </c>
    </row>
    <row r="290" spans="1:65" s="2" customFormat="1" ht="19.5">
      <c r="A290" s="18"/>
      <c r="B290" s="19"/>
      <c r="C290" s="20"/>
      <c r="D290" s="127" t="s">
        <v>81</v>
      </c>
      <c r="E290" s="20"/>
      <c r="F290" s="128" t="s">
        <v>442</v>
      </c>
      <c r="G290" s="20"/>
      <c r="H290" s="20"/>
      <c r="I290" s="20"/>
      <c r="J290" s="20"/>
      <c r="K290" s="20"/>
      <c r="L290" s="21"/>
      <c r="M290" s="129"/>
      <c r="N290" s="130"/>
      <c r="O290" s="28"/>
      <c r="P290" s="28"/>
      <c r="Q290" s="28"/>
      <c r="R290" s="28"/>
      <c r="S290" s="28"/>
      <c r="T290" s="29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T290" s="11" t="s">
        <v>81</v>
      </c>
      <c r="AU290" s="11" t="s">
        <v>45</v>
      </c>
    </row>
    <row r="291" spans="1:65" s="9" customFormat="1">
      <c r="B291" s="141"/>
      <c r="C291" s="142"/>
      <c r="D291" s="127" t="s">
        <v>84</v>
      </c>
      <c r="E291" s="143" t="s">
        <v>0</v>
      </c>
      <c r="F291" s="144" t="s">
        <v>443</v>
      </c>
      <c r="G291" s="142"/>
      <c r="H291" s="143" t="s">
        <v>0</v>
      </c>
      <c r="I291" s="142"/>
      <c r="J291" s="142"/>
      <c r="K291" s="142"/>
      <c r="L291" s="145"/>
      <c r="M291" s="146"/>
      <c r="N291" s="147"/>
      <c r="O291" s="147"/>
      <c r="P291" s="147"/>
      <c r="Q291" s="147"/>
      <c r="R291" s="147"/>
      <c r="S291" s="147"/>
      <c r="T291" s="148"/>
      <c r="AT291" s="149" t="s">
        <v>84</v>
      </c>
      <c r="AU291" s="149" t="s">
        <v>45</v>
      </c>
      <c r="AV291" s="9" t="s">
        <v>44</v>
      </c>
      <c r="AW291" s="9" t="s">
        <v>17</v>
      </c>
      <c r="AX291" s="9" t="s">
        <v>43</v>
      </c>
      <c r="AY291" s="149" t="s">
        <v>73</v>
      </c>
    </row>
    <row r="292" spans="1:65" s="8" customFormat="1">
      <c r="B292" s="131"/>
      <c r="C292" s="132"/>
      <c r="D292" s="127" t="s">
        <v>84</v>
      </c>
      <c r="E292" s="133" t="s">
        <v>0</v>
      </c>
      <c r="F292" s="134" t="s">
        <v>44</v>
      </c>
      <c r="G292" s="132"/>
      <c r="H292" s="135">
        <v>1</v>
      </c>
      <c r="I292" s="132"/>
      <c r="J292" s="132"/>
      <c r="K292" s="132"/>
      <c r="L292" s="136"/>
      <c r="M292" s="137"/>
      <c r="N292" s="138"/>
      <c r="O292" s="138"/>
      <c r="P292" s="138"/>
      <c r="Q292" s="138"/>
      <c r="R292" s="138"/>
      <c r="S292" s="138"/>
      <c r="T292" s="139"/>
      <c r="AT292" s="140" t="s">
        <v>84</v>
      </c>
      <c r="AU292" s="140" t="s">
        <v>45</v>
      </c>
      <c r="AV292" s="8" t="s">
        <v>45</v>
      </c>
      <c r="AW292" s="8" t="s">
        <v>17</v>
      </c>
      <c r="AX292" s="8" t="s">
        <v>44</v>
      </c>
      <c r="AY292" s="140" t="s">
        <v>73</v>
      </c>
    </row>
    <row r="293" spans="1:65" s="2" customFormat="1" ht="33" customHeight="1">
      <c r="A293" s="18"/>
      <c r="B293" s="19"/>
      <c r="C293" s="115" t="s">
        <v>444</v>
      </c>
      <c r="D293" s="115" t="s">
        <v>75</v>
      </c>
      <c r="E293" s="116" t="s">
        <v>445</v>
      </c>
      <c r="F293" s="117" t="s">
        <v>446</v>
      </c>
      <c r="G293" s="118" t="s">
        <v>156</v>
      </c>
      <c r="H293" s="119">
        <v>2</v>
      </c>
      <c r="I293" s="120"/>
      <c r="J293" s="120">
        <f>ROUND(I293*H293,2)</f>
        <v>0</v>
      </c>
      <c r="K293" s="117" t="s">
        <v>0</v>
      </c>
      <c r="L293" s="21"/>
      <c r="M293" s="121" t="s">
        <v>0</v>
      </c>
      <c r="N293" s="122" t="s">
        <v>25</v>
      </c>
      <c r="O293" s="123">
        <v>21.292000000000002</v>
      </c>
      <c r="P293" s="123">
        <f>O293*H293</f>
        <v>42.584000000000003</v>
      </c>
      <c r="Q293" s="123">
        <v>2.1167600000000002</v>
      </c>
      <c r="R293" s="123">
        <f>Q293*H293</f>
        <v>4.2335200000000004</v>
      </c>
      <c r="S293" s="123">
        <v>0</v>
      </c>
      <c r="T293" s="124">
        <f>S293*H293</f>
        <v>0</v>
      </c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R293" s="125" t="s">
        <v>80</v>
      </c>
      <c r="AT293" s="125" t="s">
        <v>75</v>
      </c>
      <c r="AU293" s="125" t="s">
        <v>45</v>
      </c>
      <c r="AY293" s="11" t="s">
        <v>73</v>
      </c>
      <c r="BE293" s="126">
        <f>IF(N293="základní",J293,0)</f>
        <v>0</v>
      </c>
      <c r="BF293" s="126">
        <f>IF(N293="snížená",J293,0)</f>
        <v>0</v>
      </c>
      <c r="BG293" s="126">
        <f>IF(N293="zákl. přenesená",J293,0)</f>
        <v>0</v>
      </c>
      <c r="BH293" s="126">
        <f>IF(N293="sníž. přenesená",J293,0)</f>
        <v>0</v>
      </c>
      <c r="BI293" s="126">
        <f>IF(N293="nulová",J293,0)</f>
        <v>0</v>
      </c>
      <c r="BJ293" s="11" t="s">
        <v>44</v>
      </c>
      <c r="BK293" s="126">
        <f>ROUND(I293*H293,2)</f>
        <v>0</v>
      </c>
      <c r="BL293" s="11" t="s">
        <v>80</v>
      </c>
      <c r="BM293" s="125" t="s">
        <v>447</v>
      </c>
    </row>
    <row r="294" spans="1:65" s="2" customFormat="1" ht="29.25">
      <c r="A294" s="18"/>
      <c r="B294" s="19"/>
      <c r="C294" s="20"/>
      <c r="D294" s="127" t="s">
        <v>81</v>
      </c>
      <c r="E294" s="20"/>
      <c r="F294" s="128" t="s">
        <v>448</v>
      </c>
      <c r="G294" s="20"/>
      <c r="H294" s="20"/>
      <c r="I294" s="20"/>
      <c r="J294" s="20"/>
      <c r="K294" s="20"/>
      <c r="L294" s="21"/>
      <c r="M294" s="129"/>
      <c r="N294" s="130"/>
      <c r="O294" s="28"/>
      <c r="P294" s="28"/>
      <c r="Q294" s="28"/>
      <c r="R294" s="28"/>
      <c r="S294" s="28"/>
      <c r="T294" s="29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T294" s="11" t="s">
        <v>81</v>
      </c>
      <c r="AU294" s="11" t="s">
        <v>45</v>
      </c>
    </row>
    <row r="295" spans="1:65" s="8" customFormat="1">
      <c r="B295" s="131"/>
      <c r="C295" s="132"/>
      <c r="D295" s="127" t="s">
        <v>84</v>
      </c>
      <c r="E295" s="133" t="s">
        <v>0</v>
      </c>
      <c r="F295" s="134" t="s">
        <v>45</v>
      </c>
      <c r="G295" s="132"/>
      <c r="H295" s="135">
        <v>2</v>
      </c>
      <c r="I295" s="132"/>
      <c r="J295" s="132"/>
      <c r="K295" s="132"/>
      <c r="L295" s="136"/>
      <c r="M295" s="137"/>
      <c r="N295" s="138"/>
      <c r="O295" s="138"/>
      <c r="P295" s="138"/>
      <c r="Q295" s="138"/>
      <c r="R295" s="138"/>
      <c r="S295" s="138"/>
      <c r="T295" s="139"/>
      <c r="AT295" s="140" t="s">
        <v>84</v>
      </c>
      <c r="AU295" s="140" t="s">
        <v>45</v>
      </c>
      <c r="AV295" s="8" t="s">
        <v>45</v>
      </c>
      <c r="AW295" s="8" t="s">
        <v>17</v>
      </c>
      <c r="AX295" s="8" t="s">
        <v>44</v>
      </c>
      <c r="AY295" s="140" t="s">
        <v>73</v>
      </c>
    </row>
    <row r="296" spans="1:65" s="2" customFormat="1" ht="24.2" customHeight="1">
      <c r="A296" s="18"/>
      <c r="B296" s="19"/>
      <c r="C296" s="160" t="s">
        <v>449</v>
      </c>
      <c r="D296" s="160" t="s">
        <v>127</v>
      </c>
      <c r="E296" s="161" t="s">
        <v>450</v>
      </c>
      <c r="F296" s="162" t="s">
        <v>451</v>
      </c>
      <c r="G296" s="163" t="s">
        <v>156</v>
      </c>
      <c r="H296" s="164">
        <v>1</v>
      </c>
      <c r="I296" s="165"/>
      <c r="J296" s="165">
        <f>ROUND(I296*H296,2)</f>
        <v>0</v>
      </c>
      <c r="K296" s="162" t="s">
        <v>79</v>
      </c>
      <c r="L296" s="166"/>
      <c r="M296" s="167" t="s">
        <v>0</v>
      </c>
      <c r="N296" s="168" t="s">
        <v>25</v>
      </c>
      <c r="O296" s="123">
        <v>0</v>
      </c>
      <c r="P296" s="123">
        <f>O296*H296</f>
        <v>0</v>
      </c>
      <c r="Q296" s="123">
        <v>1.6140000000000001</v>
      </c>
      <c r="R296" s="123">
        <f>Q296*H296</f>
        <v>1.6140000000000001</v>
      </c>
      <c r="S296" s="123">
        <v>0</v>
      </c>
      <c r="T296" s="124">
        <f>S296*H296</f>
        <v>0</v>
      </c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R296" s="125" t="s">
        <v>90</v>
      </c>
      <c r="AT296" s="125" t="s">
        <v>127</v>
      </c>
      <c r="AU296" s="125" t="s">
        <v>45</v>
      </c>
      <c r="AY296" s="11" t="s">
        <v>73</v>
      </c>
      <c r="BE296" s="126">
        <f>IF(N296="základní",J296,0)</f>
        <v>0</v>
      </c>
      <c r="BF296" s="126">
        <f>IF(N296="snížená",J296,0)</f>
        <v>0</v>
      </c>
      <c r="BG296" s="126">
        <f>IF(N296="zákl. přenesená",J296,0)</f>
        <v>0</v>
      </c>
      <c r="BH296" s="126">
        <f>IF(N296="sníž. přenesená",J296,0)</f>
        <v>0</v>
      </c>
      <c r="BI296" s="126">
        <f>IF(N296="nulová",J296,0)</f>
        <v>0</v>
      </c>
      <c r="BJ296" s="11" t="s">
        <v>44</v>
      </c>
      <c r="BK296" s="126">
        <f>ROUND(I296*H296,2)</f>
        <v>0</v>
      </c>
      <c r="BL296" s="11" t="s">
        <v>80</v>
      </c>
      <c r="BM296" s="125" t="s">
        <v>452</v>
      </c>
    </row>
    <row r="297" spans="1:65" s="2" customFormat="1" ht="19.5">
      <c r="A297" s="18"/>
      <c r="B297" s="19"/>
      <c r="C297" s="20"/>
      <c r="D297" s="127" t="s">
        <v>81</v>
      </c>
      <c r="E297" s="20"/>
      <c r="F297" s="128" t="s">
        <v>453</v>
      </c>
      <c r="G297" s="20"/>
      <c r="H297" s="20"/>
      <c r="I297" s="20"/>
      <c r="J297" s="20"/>
      <c r="K297" s="20"/>
      <c r="L297" s="21"/>
      <c r="M297" s="129"/>
      <c r="N297" s="130"/>
      <c r="O297" s="28"/>
      <c r="P297" s="28"/>
      <c r="Q297" s="28"/>
      <c r="R297" s="28"/>
      <c r="S297" s="28"/>
      <c r="T297" s="29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T297" s="11" t="s">
        <v>81</v>
      </c>
      <c r="AU297" s="11" t="s">
        <v>45</v>
      </c>
    </row>
    <row r="298" spans="1:65" s="2" customFormat="1" ht="24.2" customHeight="1">
      <c r="A298" s="18"/>
      <c r="B298" s="19"/>
      <c r="C298" s="160" t="s">
        <v>454</v>
      </c>
      <c r="D298" s="160" t="s">
        <v>127</v>
      </c>
      <c r="E298" s="161" t="s">
        <v>455</v>
      </c>
      <c r="F298" s="162" t="s">
        <v>456</v>
      </c>
      <c r="G298" s="163" t="s">
        <v>156</v>
      </c>
      <c r="H298" s="164">
        <v>1</v>
      </c>
      <c r="I298" s="165"/>
      <c r="J298" s="165">
        <f>ROUND(I298*H298,2)</f>
        <v>0</v>
      </c>
      <c r="K298" s="162" t="s">
        <v>79</v>
      </c>
      <c r="L298" s="166"/>
      <c r="M298" s="167" t="s">
        <v>0</v>
      </c>
      <c r="N298" s="168" t="s">
        <v>25</v>
      </c>
      <c r="O298" s="123">
        <v>0</v>
      </c>
      <c r="P298" s="123">
        <f>O298*H298</f>
        <v>0</v>
      </c>
      <c r="Q298" s="123">
        <v>1.6140000000000001</v>
      </c>
      <c r="R298" s="123">
        <f>Q298*H298</f>
        <v>1.6140000000000001</v>
      </c>
      <c r="S298" s="123">
        <v>0</v>
      </c>
      <c r="T298" s="124">
        <f>S298*H298</f>
        <v>0</v>
      </c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R298" s="125" t="s">
        <v>90</v>
      </c>
      <c r="AT298" s="125" t="s">
        <v>127</v>
      </c>
      <c r="AU298" s="125" t="s">
        <v>45</v>
      </c>
      <c r="AY298" s="11" t="s">
        <v>73</v>
      </c>
      <c r="BE298" s="126">
        <f>IF(N298="základní",J298,0)</f>
        <v>0</v>
      </c>
      <c r="BF298" s="126">
        <f>IF(N298="snížená",J298,0)</f>
        <v>0</v>
      </c>
      <c r="BG298" s="126">
        <f>IF(N298="zákl. přenesená",J298,0)</f>
        <v>0</v>
      </c>
      <c r="BH298" s="126">
        <f>IF(N298="sníž. přenesená",J298,0)</f>
        <v>0</v>
      </c>
      <c r="BI298" s="126">
        <f>IF(N298="nulová",J298,0)</f>
        <v>0</v>
      </c>
      <c r="BJ298" s="11" t="s">
        <v>44</v>
      </c>
      <c r="BK298" s="126">
        <f>ROUND(I298*H298,2)</f>
        <v>0</v>
      </c>
      <c r="BL298" s="11" t="s">
        <v>80</v>
      </c>
      <c r="BM298" s="125" t="s">
        <v>457</v>
      </c>
    </row>
    <row r="299" spans="1:65" s="2" customFormat="1">
      <c r="A299" s="18"/>
      <c r="B299" s="19"/>
      <c r="C299" s="20"/>
      <c r="D299" s="127" t="s">
        <v>81</v>
      </c>
      <c r="E299" s="20"/>
      <c r="F299" s="128" t="s">
        <v>456</v>
      </c>
      <c r="G299" s="20"/>
      <c r="H299" s="20"/>
      <c r="I299" s="20"/>
      <c r="J299" s="20"/>
      <c r="K299" s="20"/>
      <c r="L299" s="21"/>
      <c r="M299" s="129"/>
      <c r="N299" s="130"/>
      <c r="O299" s="28"/>
      <c r="P299" s="28"/>
      <c r="Q299" s="28"/>
      <c r="R299" s="28"/>
      <c r="S299" s="28"/>
      <c r="T299" s="29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T299" s="11" t="s">
        <v>81</v>
      </c>
      <c r="AU299" s="11" t="s">
        <v>45</v>
      </c>
    </row>
    <row r="300" spans="1:65" s="2" customFormat="1" ht="24.2" customHeight="1">
      <c r="A300" s="18"/>
      <c r="B300" s="19"/>
      <c r="C300" s="160" t="s">
        <v>458</v>
      </c>
      <c r="D300" s="160" t="s">
        <v>127</v>
      </c>
      <c r="E300" s="161" t="s">
        <v>459</v>
      </c>
      <c r="F300" s="162" t="s">
        <v>460</v>
      </c>
      <c r="G300" s="163" t="s">
        <v>156</v>
      </c>
      <c r="H300" s="164">
        <v>1</v>
      </c>
      <c r="I300" s="165"/>
      <c r="J300" s="165">
        <f>ROUND(I300*H300,2)</f>
        <v>0</v>
      </c>
      <c r="K300" s="162" t="s">
        <v>79</v>
      </c>
      <c r="L300" s="166"/>
      <c r="M300" s="167" t="s">
        <v>0</v>
      </c>
      <c r="N300" s="168" t="s">
        <v>25</v>
      </c>
      <c r="O300" s="123">
        <v>0</v>
      </c>
      <c r="P300" s="123">
        <f>O300*H300</f>
        <v>0</v>
      </c>
      <c r="Q300" s="123">
        <v>1.363</v>
      </c>
      <c r="R300" s="123">
        <f>Q300*H300</f>
        <v>1.363</v>
      </c>
      <c r="S300" s="123">
        <v>0</v>
      </c>
      <c r="T300" s="124">
        <f>S300*H300</f>
        <v>0</v>
      </c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R300" s="125" t="s">
        <v>90</v>
      </c>
      <c r="AT300" s="125" t="s">
        <v>127</v>
      </c>
      <c r="AU300" s="125" t="s">
        <v>45</v>
      </c>
      <c r="AY300" s="11" t="s">
        <v>73</v>
      </c>
      <c r="BE300" s="126">
        <f>IF(N300="základní",J300,0)</f>
        <v>0</v>
      </c>
      <c r="BF300" s="126">
        <f>IF(N300="snížená",J300,0)</f>
        <v>0</v>
      </c>
      <c r="BG300" s="126">
        <f>IF(N300="zákl. přenesená",J300,0)</f>
        <v>0</v>
      </c>
      <c r="BH300" s="126">
        <f>IF(N300="sníž. přenesená",J300,0)</f>
        <v>0</v>
      </c>
      <c r="BI300" s="126">
        <f>IF(N300="nulová",J300,0)</f>
        <v>0</v>
      </c>
      <c r="BJ300" s="11" t="s">
        <v>44</v>
      </c>
      <c r="BK300" s="126">
        <f>ROUND(I300*H300,2)</f>
        <v>0</v>
      </c>
      <c r="BL300" s="11" t="s">
        <v>80</v>
      </c>
      <c r="BM300" s="125" t="s">
        <v>461</v>
      </c>
    </row>
    <row r="301" spans="1:65" s="2" customFormat="1">
      <c r="A301" s="18"/>
      <c r="B301" s="19"/>
      <c r="C301" s="20"/>
      <c r="D301" s="127" t="s">
        <v>81</v>
      </c>
      <c r="E301" s="20"/>
      <c r="F301" s="128" t="s">
        <v>460</v>
      </c>
      <c r="G301" s="20"/>
      <c r="H301" s="20"/>
      <c r="I301" s="20"/>
      <c r="J301" s="20"/>
      <c r="K301" s="20"/>
      <c r="L301" s="21"/>
      <c r="M301" s="129"/>
      <c r="N301" s="130"/>
      <c r="O301" s="28"/>
      <c r="P301" s="28"/>
      <c r="Q301" s="28"/>
      <c r="R301" s="28"/>
      <c r="S301" s="28"/>
      <c r="T301" s="29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T301" s="11" t="s">
        <v>81</v>
      </c>
      <c r="AU301" s="11" t="s">
        <v>45</v>
      </c>
    </row>
    <row r="302" spans="1:65" s="2" customFormat="1" ht="16.5" customHeight="1">
      <c r="A302" s="18"/>
      <c r="B302" s="19"/>
      <c r="C302" s="160" t="s">
        <v>462</v>
      </c>
      <c r="D302" s="160" t="s">
        <v>127</v>
      </c>
      <c r="E302" s="161" t="s">
        <v>463</v>
      </c>
      <c r="F302" s="162" t="s">
        <v>464</v>
      </c>
      <c r="G302" s="163" t="s">
        <v>156</v>
      </c>
      <c r="H302" s="164">
        <v>1</v>
      </c>
      <c r="I302" s="165"/>
      <c r="J302" s="165">
        <f>ROUND(I302*H302,2)</f>
        <v>0</v>
      </c>
      <c r="K302" s="162" t="s">
        <v>79</v>
      </c>
      <c r="L302" s="166"/>
      <c r="M302" s="167" t="s">
        <v>0</v>
      </c>
      <c r="N302" s="168" t="s">
        <v>25</v>
      </c>
      <c r="O302" s="123">
        <v>0</v>
      </c>
      <c r="P302" s="123">
        <f>O302*H302</f>
        <v>0</v>
      </c>
      <c r="Q302" s="123">
        <v>0.18099999999999999</v>
      </c>
      <c r="R302" s="123">
        <f>Q302*H302</f>
        <v>0.18099999999999999</v>
      </c>
      <c r="S302" s="123">
        <v>0</v>
      </c>
      <c r="T302" s="124">
        <f>S302*H302</f>
        <v>0</v>
      </c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R302" s="125" t="s">
        <v>90</v>
      </c>
      <c r="AT302" s="125" t="s">
        <v>127</v>
      </c>
      <c r="AU302" s="125" t="s">
        <v>45</v>
      </c>
      <c r="AY302" s="11" t="s">
        <v>73</v>
      </c>
      <c r="BE302" s="126">
        <f>IF(N302="základní",J302,0)</f>
        <v>0</v>
      </c>
      <c r="BF302" s="126">
        <f>IF(N302="snížená",J302,0)</f>
        <v>0</v>
      </c>
      <c r="BG302" s="126">
        <f>IF(N302="zákl. přenesená",J302,0)</f>
        <v>0</v>
      </c>
      <c r="BH302" s="126">
        <f>IF(N302="sníž. přenesená",J302,0)</f>
        <v>0</v>
      </c>
      <c r="BI302" s="126">
        <f>IF(N302="nulová",J302,0)</f>
        <v>0</v>
      </c>
      <c r="BJ302" s="11" t="s">
        <v>44</v>
      </c>
      <c r="BK302" s="126">
        <f>ROUND(I302*H302,2)</f>
        <v>0</v>
      </c>
      <c r="BL302" s="11" t="s">
        <v>80</v>
      </c>
      <c r="BM302" s="125" t="s">
        <v>465</v>
      </c>
    </row>
    <row r="303" spans="1:65" s="2" customFormat="1">
      <c r="A303" s="18"/>
      <c r="B303" s="19"/>
      <c r="C303" s="20"/>
      <c r="D303" s="127" t="s">
        <v>81</v>
      </c>
      <c r="E303" s="20"/>
      <c r="F303" s="128" t="s">
        <v>464</v>
      </c>
      <c r="G303" s="20"/>
      <c r="H303" s="20"/>
      <c r="I303" s="20"/>
      <c r="J303" s="20"/>
      <c r="K303" s="20"/>
      <c r="L303" s="21"/>
      <c r="M303" s="129"/>
      <c r="N303" s="130"/>
      <c r="O303" s="28"/>
      <c r="P303" s="28"/>
      <c r="Q303" s="28"/>
      <c r="R303" s="28"/>
      <c r="S303" s="28"/>
      <c r="T303" s="29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T303" s="11" t="s">
        <v>81</v>
      </c>
      <c r="AU303" s="11" t="s">
        <v>45</v>
      </c>
    </row>
    <row r="304" spans="1:65" s="2" customFormat="1" ht="16.5" customHeight="1">
      <c r="A304" s="18"/>
      <c r="B304" s="19"/>
      <c r="C304" s="160" t="s">
        <v>466</v>
      </c>
      <c r="D304" s="160" t="s">
        <v>127</v>
      </c>
      <c r="E304" s="161" t="s">
        <v>467</v>
      </c>
      <c r="F304" s="162" t="s">
        <v>468</v>
      </c>
      <c r="G304" s="163" t="s">
        <v>156</v>
      </c>
      <c r="H304" s="164">
        <v>1</v>
      </c>
      <c r="I304" s="165"/>
      <c r="J304" s="165">
        <f>ROUND(I304*H304,2)</f>
        <v>0</v>
      </c>
      <c r="K304" s="162" t="s">
        <v>79</v>
      </c>
      <c r="L304" s="166"/>
      <c r="M304" s="167" t="s">
        <v>0</v>
      </c>
      <c r="N304" s="168" t="s">
        <v>25</v>
      </c>
      <c r="O304" s="123">
        <v>0</v>
      </c>
      <c r="P304" s="123">
        <f>O304*H304</f>
        <v>0</v>
      </c>
      <c r="Q304" s="123">
        <v>0.36199999999999999</v>
      </c>
      <c r="R304" s="123">
        <f>Q304*H304</f>
        <v>0.36199999999999999</v>
      </c>
      <c r="S304" s="123">
        <v>0</v>
      </c>
      <c r="T304" s="124">
        <f>S304*H304</f>
        <v>0</v>
      </c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R304" s="125" t="s">
        <v>90</v>
      </c>
      <c r="AT304" s="125" t="s">
        <v>127</v>
      </c>
      <c r="AU304" s="125" t="s">
        <v>45</v>
      </c>
      <c r="AY304" s="11" t="s">
        <v>73</v>
      </c>
      <c r="BE304" s="126">
        <f>IF(N304="základní",J304,0)</f>
        <v>0</v>
      </c>
      <c r="BF304" s="126">
        <f>IF(N304="snížená",J304,0)</f>
        <v>0</v>
      </c>
      <c r="BG304" s="126">
        <f>IF(N304="zákl. přenesená",J304,0)</f>
        <v>0</v>
      </c>
      <c r="BH304" s="126">
        <f>IF(N304="sníž. přenesená",J304,0)</f>
        <v>0</v>
      </c>
      <c r="BI304" s="126">
        <f>IF(N304="nulová",J304,0)</f>
        <v>0</v>
      </c>
      <c r="BJ304" s="11" t="s">
        <v>44</v>
      </c>
      <c r="BK304" s="126">
        <f>ROUND(I304*H304,2)</f>
        <v>0</v>
      </c>
      <c r="BL304" s="11" t="s">
        <v>80</v>
      </c>
      <c r="BM304" s="125" t="s">
        <v>469</v>
      </c>
    </row>
    <row r="305" spans="1:65" s="2" customFormat="1">
      <c r="A305" s="18"/>
      <c r="B305" s="19"/>
      <c r="C305" s="20"/>
      <c r="D305" s="127" t="s">
        <v>81</v>
      </c>
      <c r="E305" s="20"/>
      <c r="F305" s="128" t="s">
        <v>468</v>
      </c>
      <c r="G305" s="20"/>
      <c r="H305" s="20"/>
      <c r="I305" s="20"/>
      <c r="J305" s="20"/>
      <c r="K305" s="20"/>
      <c r="L305" s="21"/>
      <c r="M305" s="129"/>
      <c r="N305" s="130"/>
      <c r="O305" s="28"/>
      <c r="P305" s="28"/>
      <c r="Q305" s="28"/>
      <c r="R305" s="28"/>
      <c r="S305" s="28"/>
      <c r="T305" s="29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T305" s="11" t="s">
        <v>81</v>
      </c>
      <c r="AU305" s="11" t="s">
        <v>45</v>
      </c>
    </row>
    <row r="306" spans="1:65" s="2" customFormat="1" ht="16.5" customHeight="1">
      <c r="A306" s="18"/>
      <c r="B306" s="19"/>
      <c r="C306" s="160" t="s">
        <v>470</v>
      </c>
      <c r="D306" s="160" t="s">
        <v>127</v>
      </c>
      <c r="E306" s="161" t="s">
        <v>471</v>
      </c>
      <c r="F306" s="162" t="s">
        <v>472</v>
      </c>
      <c r="G306" s="163" t="s">
        <v>156</v>
      </c>
      <c r="H306" s="164">
        <v>1</v>
      </c>
      <c r="I306" s="165"/>
      <c r="J306" s="165">
        <f>ROUND(I306*H306,2)</f>
        <v>0</v>
      </c>
      <c r="K306" s="162" t="s">
        <v>79</v>
      </c>
      <c r="L306" s="166"/>
      <c r="M306" s="167" t="s">
        <v>0</v>
      </c>
      <c r="N306" s="168" t="s">
        <v>25</v>
      </c>
      <c r="O306" s="123">
        <v>0</v>
      </c>
      <c r="P306" s="123">
        <f>O306*H306</f>
        <v>0</v>
      </c>
      <c r="Q306" s="123">
        <v>1.054</v>
      </c>
      <c r="R306" s="123">
        <f>Q306*H306</f>
        <v>1.054</v>
      </c>
      <c r="S306" s="123">
        <v>0</v>
      </c>
      <c r="T306" s="124">
        <f>S306*H306</f>
        <v>0</v>
      </c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R306" s="125" t="s">
        <v>90</v>
      </c>
      <c r="AT306" s="125" t="s">
        <v>127</v>
      </c>
      <c r="AU306" s="125" t="s">
        <v>45</v>
      </c>
      <c r="AY306" s="11" t="s">
        <v>73</v>
      </c>
      <c r="BE306" s="126">
        <f>IF(N306="základní",J306,0)</f>
        <v>0</v>
      </c>
      <c r="BF306" s="126">
        <f>IF(N306="snížená",J306,0)</f>
        <v>0</v>
      </c>
      <c r="BG306" s="126">
        <f>IF(N306="zákl. přenesená",J306,0)</f>
        <v>0</v>
      </c>
      <c r="BH306" s="126">
        <f>IF(N306="sníž. přenesená",J306,0)</f>
        <v>0</v>
      </c>
      <c r="BI306" s="126">
        <f>IF(N306="nulová",J306,0)</f>
        <v>0</v>
      </c>
      <c r="BJ306" s="11" t="s">
        <v>44</v>
      </c>
      <c r="BK306" s="126">
        <f>ROUND(I306*H306,2)</f>
        <v>0</v>
      </c>
      <c r="BL306" s="11" t="s">
        <v>80</v>
      </c>
      <c r="BM306" s="125" t="s">
        <v>473</v>
      </c>
    </row>
    <row r="307" spans="1:65" s="2" customFormat="1">
      <c r="A307" s="18"/>
      <c r="B307" s="19"/>
      <c r="C307" s="20"/>
      <c r="D307" s="127" t="s">
        <v>81</v>
      </c>
      <c r="E307" s="20"/>
      <c r="F307" s="128" t="s">
        <v>472</v>
      </c>
      <c r="G307" s="20"/>
      <c r="H307" s="20"/>
      <c r="I307" s="20"/>
      <c r="J307" s="20"/>
      <c r="K307" s="20"/>
      <c r="L307" s="21"/>
      <c r="M307" s="129"/>
      <c r="N307" s="130"/>
      <c r="O307" s="28"/>
      <c r="P307" s="28"/>
      <c r="Q307" s="28"/>
      <c r="R307" s="28"/>
      <c r="S307" s="28"/>
      <c r="T307" s="29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T307" s="11" t="s">
        <v>81</v>
      </c>
      <c r="AU307" s="11" t="s">
        <v>45</v>
      </c>
    </row>
    <row r="308" spans="1:65" s="2" customFormat="1" ht="24.2" customHeight="1">
      <c r="A308" s="18"/>
      <c r="B308" s="19"/>
      <c r="C308" s="160" t="s">
        <v>474</v>
      </c>
      <c r="D308" s="160" t="s">
        <v>127</v>
      </c>
      <c r="E308" s="161" t="s">
        <v>230</v>
      </c>
      <c r="F308" s="162" t="s">
        <v>231</v>
      </c>
      <c r="G308" s="163" t="s">
        <v>156</v>
      </c>
      <c r="H308" s="164">
        <v>3</v>
      </c>
      <c r="I308" s="165"/>
      <c r="J308" s="165">
        <f>ROUND(I308*H308,2)</f>
        <v>0</v>
      </c>
      <c r="K308" s="162" t="s">
        <v>79</v>
      </c>
      <c r="L308" s="166"/>
      <c r="M308" s="167" t="s">
        <v>0</v>
      </c>
      <c r="N308" s="168" t="s">
        <v>25</v>
      </c>
      <c r="O308" s="123">
        <v>0</v>
      </c>
      <c r="P308" s="123">
        <f>O308*H308</f>
        <v>0</v>
      </c>
      <c r="Q308" s="123">
        <v>6.8000000000000005E-2</v>
      </c>
      <c r="R308" s="123">
        <f>Q308*H308</f>
        <v>0.20400000000000001</v>
      </c>
      <c r="S308" s="123">
        <v>0</v>
      </c>
      <c r="T308" s="124">
        <f>S308*H308</f>
        <v>0</v>
      </c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R308" s="125" t="s">
        <v>90</v>
      </c>
      <c r="AT308" s="125" t="s">
        <v>127</v>
      </c>
      <c r="AU308" s="125" t="s">
        <v>45</v>
      </c>
      <c r="AY308" s="11" t="s">
        <v>73</v>
      </c>
      <c r="BE308" s="126">
        <f>IF(N308="základní",J308,0)</f>
        <v>0</v>
      </c>
      <c r="BF308" s="126">
        <f>IF(N308="snížená",J308,0)</f>
        <v>0</v>
      </c>
      <c r="BG308" s="126">
        <f>IF(N308="zákl. přenesená",J308,0)</f>
        <v>0</v>
      </c>
      <c r="BH308" s="126">
        <f>IF(N308="sníž. přenesená",J308,0)</f>
        <v>0</v>
      </c>
      <c r="BI308" s="126">
        <f>IF(N308="nulová",J308,0)</f>
        <v>0</v>
      </c>
      <c r="BJ308" s="11" t="s">
        <v>44</v>
      </c>
      <c r="BK308" s="126">
        <f>ROUND(I308*H308,2)</f>
        <v>0</v>
      </c>
      <c r="BL308" s="11" t="s">
        <v>80</v>
      </c>
      <c r="BM308" s="125" t="s">
        <v>475</v>
      </c>
    </row>
    <row r="309" spans="1:65" s="2" customFormat="1">
      <c r="A309" s="18"/>
      <c r="B309" s="19"/>
      <c r="C309" s="20"/>
      <c r="D309" s="127" t="s">
        <v>81</v>
      </c>
      <c r="E309" s="20"/>
      <c r="F309" s="128" t="s">
        <v>231</v>
      </c>
      <c r="G309" s="20"/>
      <c r="H309" s="20"/>
      <c r="I309" s="20"/>
      <c r="J309" s="20"/>
      <c r="K309" s="20"/>
      <c r="L309" s="21"/>
      <c r="M309" s="129"/>
      <c r="N309" s="130"/>
      <c r="O309" s="28"/>
      <c r="P309" s="28"/>
      <c r="Q309" s="28"/>
      <c r="R309" s="28"/>
      <c r="S309" s="28"/>
      <c r="T309" s="29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T309" s="11" t="s">
        <v>81</v>
      </c>
      <c r="AU309" s="11" t="s">
        <v>45</v>
      </c>
    </row>
    <row r="310" spans="1:65" s="2" customFormat="1" ht="24.2" customHeight="1">
      <c r="A310" s="18"/>
      <c r="B310" s="19"/>
      <c r="C310" s="160" t="s">
        <v>476</v>
      </c>
      <c r="D310" s="160" t="s">
        <v>127</v>
      </c>
      <c r="E310" s="161" t="s">
        <v>232</v>
      </c>
      <c r="F310" s="162" t="s">
        <v>233</v>
      </c>
      <c r="G310" s="163" t="s">
        <v>156</v>
      </c>
      <c r="H310" s="164">
        <v>1</v>
      </c>
      <c r="I310" s="165"/>
      <c r="J310" s="165">
        <f>ROUND(I310*H310,2)</f>
        <v>0</v>
      </c>
      <c r="K310" s="162" t="s">
        <v>79</v>
      </c>
      <c r="L310" s="166"/>
      <c r="M310" s="167" t="s">
        <v>0</v>
      </c>
      <c r="N310" s="168" t="s">
        <v>25</v>
      </c>
      <c r="O310" s="123">
        <v>0</v>
      </c>
      <c r="P310" s="123">
        <f>O310*H310</f>
        <v>0</v>
      </c>
      <c r="Q310" s="123">
        <v>5.0999999999999997E-2</v>
      </c>
      <c r="R310" s="123">
        <f>Q310*H310</f>
        <v>5.0999999999999997E-2</v>
      </c>
      <c r="S310" s="123">
        <v>0</v>
      </c>
      <c r="T310" s="124">
        <f>S310*H310</f>
        <v>0</v>
      </c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R310" s="125" t="s">
        <v>90</v>
      </c>
      <c r="AT310" s="125" t="s">
        <v>127</v>
      </c>
      <c r="AU310" s="125" t="s">
        <v>45</v>
      </c>
      <c r="AY310" s="11" t="s">
        <v>73</v>
      </c>
      <c r="BE310" s="126">
        <f>IF(N310="základní",J310,0)</f>
        <v>0</v>
      </c>
      <c r="BF310" s="126">
        <f>IF(N310="snížená",J310,0)</f>
        <v>0</v>
      </c>
      <c r="BG310" s="126">
        <f>IF(N310="zákl. přenesená",J310,0)</f>
        <v>0</v>
      </c>
      <c r="BH310" s="126">
        <f>IF(N310="sníž. přenesená",J310,0)</f>
        <v>0</v>
      </c>
      <c r="BI310" s="126">
        <f>IF(N310="nulová",J310,0)</f>
        <v>0</v>
      </c>
      <c r="BJ310" s="11" t="s">
        <v>44</v>
      </c>
      <c r="BK310" s="126">
        <f>ROUND(I310*H310,2)</f>
        <v>0</v>
      </c>
      <c r="BL310" s="11" t="s">
        <v>80</v>
      </c>
      <c r="BM310" s="125" t="s">
        <v>477</v>
      </c>
    </row>
    <row r="311" spans="1:65" s="2" customFormat="1">
      <c r="A311" s="18"/>
      <c r="B311" s="19"/>
      <c r="C311" s="20"/>
      <c r="D311" s="127" t="s">
        <v>81</v>
      </c>
      <c r="E311" s="20"/>
      <c r="F311" s="128" t="s">
        <v>233</v>
      </c>
      <c r="G311" s="20"/>
      <c r="H311" s="20"/>
      <c r="I311" s="20"/>
      <c r="J311" s="20"/>
      <c r="K311" s="20"/>
      <c r="L311" s="21"/>
      <c r="M311" s="129"/>
      <c r="N311" s="130"/>
      <c r="O311" s="28"/>
      <c r="P311" s="28"/>
      <c r="Q311" s="28"/>
      <c r="R311" s="28"/>
      <c r="S311" s="28"/>
      <c r="T311" s="29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T311" s="11" t="s">
        <v>81</v>
      </c>
      <c r="AU311" s="11" t="s">
        <v>45</v>
      </c>
    </row>
    <row r="312" spans="1:65" s="2" customFormat="1" ht="24.2" customHeight="1">
      <c r="A312" s="18"/>
      <c r="B312" s="19"/>
      <c r="C312" s="160" t="s">
        <v>478</v>
      </c>
      <c r="D312" s="160" t="s">
        <v>127</v>
      </c>
      <c r="E312" s="161" t="s">
        <v>479</v>
      </c>
      <c r="F312" s="162" t="s">
        <v>480</v>
      </c>
      <c r="G312" s="163" t="s">
        <v>156</v>
      </c>
      <c r="H312" s="164">
        <v>1</v>
      </c>
      <c r="I312" s="165"/>
      <c r="J312" s="165">
        <f>ROUND(I312*H312,2)</f>
        <v>0</v>
      </c>
      <c r="K312" s="162" t="s">
        <v>79</v>
      </c>
      <c r="L312" s="166"/>
      <c r="M312" s="167" t="s">
        <v>0</v>
      </c>
      <c r="N312" s="168" t="s">
        <v>25</v>
      </c>
      <c r="O312" s="123">
        <v>0</v>
      </c>
      <c r="P312" s="123">
        <f>O312*H312</f>
        <v>0</v>
      </c>
      <c r="Q312" s="123">
        <v>0.04</v>
      </c>
      <c r="R312" s="123">
        <f>Q312*H312</f>
        <v>0.04</v>
      </c>
      <c r="S312" s="123">
        <v>0</v>
      </c>
      <c r="T312" s="124">
        <f>S312*H312</f>
        <v>0</v>
      </c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R312" s="125" t="s">
        <v>90</v>
      </c>
      <c r="AT312" s="125" t="s">
        <v>127</v>
      </c>
      <c r="AU312" s="125" t="s">
        <v>45</v>
      </c>
      <c r="AY312" s="11" t="s">
        <v>73</v>
      </c>
      <c r="BE312" s="126">
        <f>IF(N312="základní",J312,0)</f>
        <v>0</v>
      </c>
      <c r="BF312" s="126">
        <f>IF(N312="snížená",J312,0)</f>
        <v>0</v>
      </c>
      <c r="BG312" s="126">
        <f>IF(N312="zákl. přenesená",J312,0)</f>
        <v>0</v>
      </c>
      <c r="BH312" s="126">
        <f>IF(N312="sníž. přenesená",J312,0)</f>
        <v>0</v>
      </c>
      <c r="BI312" s="126">
        <f>IF(N312="nulová",J312,0)</f>
        <v>0</v>
      </c>
      <c r="BJ312" s="11" t="s">
        <v>44</v>
      </c>
      <c r="BK312" s="126">
        <f>ROUND(I312*H312,2)</f>
        <v>0</v>
      </c>
      <c r="BL312" s="11" t="s">
        <v>80</v>
      </c>
      <c r="BM312" s="125" t="s">
        <v>481</v>
      </c>
    </row>
    <row r="313" spans="1:65" s="2" customFormat="1">
      <c r="A313" s="18"/>
      <c r="B313" s="19"/>
      <c r="C313" s="20"/>
      <c r="D313" s="127" t="s">
        <v>81</v>
      </c>
      <c r="E313" s="20"/>
      <c r="F313" s="128" t="s">
        <v>480</v>
      </c>
      <c r="G313" s="20"/>
      <c r="H313" s="20"/>
      <c r="I313" s="20"/>
      <c r="J313" s="20"/>
      <c r="K313" s="20"/>
      <c r="L313" s="21"/>
      <c r="M313" s="129"/>
      <c r="N313" s="130"/>
      <c r="O313" s="28"/>
      <c r="P313" s="28"/>
      <c r="Q313" s="28"/>
      <c r="R313" s="28"/>
      <c r="S313" s="28"/>
      <c r="T313" s="29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T313" s="11" t="s">
        <v>81</v>
      </c>
      <c r="AU313" s="11" t="s">
        <v>45</v>
      </c>
    </row>
    <row r="314" spans="1:65" s="2" customFormat="1" ht="24.2" customHeight="1">
      <c r="A314" s="18"/>
      <c r="B314" s="19"/>
      <c r="C314" s="160" t="s">
        <v>482</v>
      </c>
      <c r="D314" s="160" t="s">
        <v>127</v>
      </c>
      <c r="E314" s="161" t="s">
        <v>228</v>
      </c>
      <c r="F314" s="162" t="s">
        <v>229</v>
      </c>
      <c r="G314" s="163" t="s">
        <v>156</v>
      </c>
      <c r="H314" s="164">
        <v>4</v>
      </c>
      <c r="I314" s="165"/>
      <c r="J314" s="165">
        <f>ROUND(I314*H314,2)</f>
        <v>0</v>
      </c>
      <c r="K314" s="162" t="s">
        <v>79</v>
      </c>
      <c r="L314" s="166"/>
      <c r="M314" s="167" t="s">
        <v>0</v>
      </c>
      <c r="N314" s="168" t="s">
        <v>25</v>
      </c>
      <c r="O314" s="123">
        <v>0</v>
      </c>
      <c r="P314" s="123">
        <f>O314*H314</f>
        <v>0</v>
      </c>
      <c r="Q314" s="123">
        <v>2E-3</v>
      </c>
      <c r="R314" s="123">
        <f>Q314*H314</f>
        <v>8.0000000000000002E-3</v>
      </c>
      <c r="S314" s="123">
        <v>0</v>
      </c>
      <c r="T314" s="124">
        <f>S314*H314</f>
        <v>0</v>
      </c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R314" s="125" t="s">
        <v>90</v>
      </c>
      <c r="AT314" s="125" t="s">
        <v>127</v>
      </c>
      <c r="AU314" s="125" t="s">
        <v>45</v>
      </c>
      <c r="AY314" s="11" t="s">
        <v>73</v>
      </c>
      <c r="BE314" s="126">
        <f>IF(N314="základní",J314,0)</f>
        <v>0</v>
      </c>
      <c r="BF314" s="126">
        <f>IF(N314="snížená",J314,0)</f>
        <v>0</v>
      </c>
      <c r="BG314" s="126">
        <f>IF(N314="zákl. přenesená",J314,0)</f>
        <v>0</v>
      </c>
      <c r="BH314" s="126">
        <f>IF(N314="sníž. přenesená",J314,0)</f>
        <v>0</v>
      </c>
      <c r="BI314" s="126">
        <f>IF(N314="nulová",J314,0)</f>
        <v>0</v>
      </c>
      <c r="BJ314" s="11" t="s">
        <v>44</v>
      </c>
      <c r="BK314" s="126">
        <f>ROUND(I314*H314,2)</f>
        <v>0</v>
      </c>
      <c r="BL314" s="11" t="s">
        <v>80</v>
      </c>
      <c r="BM314" s="125" t="s">
        <v>483</v>
      </c>
    </row>
    <row r="315" spans="1:65" s="2" customFormat="1">
      <c r="A315" s="18"/>
      <c r="B315" s="19"/>
      <c r="C315" s="20"/>
      <c r="D315" s="127" t="s">
        <v>81</v>
      </c>
      <c r="E315" s="20"/>
      <c r="F315" s="128" t="s">
        <v>229</v>
      </c>
      <c r="G315" s="20"/>
      <c r="H315" s="20"/>
      <c r="I315" s="20"/>
      <c r="J315" s="20"/>
      <c r="K315" s="20"/>
      <c r="L315" s="21"/>
      <c r="M315" s="129"/>
      <c r="N315" s="130"/>
      <c r="O315" s="28"/>
      <c r="P315" s="28"/>
      <c r="Q315" s="28"/>
      <c r="R315" s="28"/>
      <c r="S315" s="28"/>
      <c r="T315" s="29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T315" s="11" t="s">
        <v>81</v>
      </c>
      <c r="AU315" s="11" t="s">
        <v>45</v>
      </c>
    </row>
    <row r="316" spans="1:65" s="2" customFormat="1" ht="24.2" customHeight="1">
      <c r="A316" s="18"/>
      <c r="B316" s="19"/>
      <c r="C316" s="160" t="s">
        <v>484</v>
      </c>
      <c r="D316" s="160" t="s">
        <v>127</v>
      </c>
      <c r="E316" s="161" t="s">
        <v>485</v>
      </c>
      <c r="F316" s="162" t="s">
        <v>486</v>
      </c>
      <c r="G316" s="163" t="s">
        <v>156</v>
      </c>
      <c r="H316" s="164">
        <v>2</v>
      </c>
      <c r="I316" s="165"/>
      <c r="J316" s="165">
        <f>ROUND(I316*H316,2)</f>
        <v>0</v>
      </c>
      <c r="K316" s="162" t="s">
        <v>79</v>
      </c>
      <c r="L316" s="166"/>
      <c r="M316" s="167" t="s">
        <v>0</v>
      </c>
      <c r="N316" s="168" t="s">
        <v>25</v>
      </c>
      <c r="O316" s="123">
        <v>0</v>
      </c>
      <c r="P316" s="123">
        <f>O316*H316</f>
        <v>0</v>
      </c>
      <c r="Q316" s="123">
        <v>0.52100000000000002</v>
      </c>
      <c r="R316" s="123">
        <f>Q316*H316</f>
        <v>1.042</v>
      </c>
      <c r="S316" s="123">
        <v>0</v>
      </c>
      <c r="T316" s="124">
        <f>S316*H316</f>
        <v>0</v>
      </c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R316" s="125" t="s">
        <v>90</v>
      </c>
      <c r="AT316" s="125" t="s">
        <v>127</v>
      </c>
      <c r="AU316" s="125" t="s">
        <v>45</v>
      </c>
      <c r="AY316" s="11" t="s">
        <v>73</v>
      </c>
      <c r="BE316" s="126">
        <f>IF(N316="základní",J316,0)</f>
        <v>0</v>
      </c>
      <c r="BF316" s="126">
        <f>IF(N316="snížená",J316,0)</f>
        <v>0</v>
      </c>
      <c r="BG316" s="126">
        <f>IF(N316="zákl. přenesená",J316,0)</f>
        <v>0</v>
      </c>
      <c r="BH316" s="126">
        <f>IF(N316="sníž. přenesená",J316,0)</f>
        <v>0</v>
      </c>
      <c r="BI316" s="126">
        <f>IF(N316="nulová",J316,0)</f>
        <v>0</v>
      </c>
      <c r="BJ316" s="11" t="s">
        <v>44</v>
      </c>
      <c r="BK316" s="126">
        <f>ROUND(I316*H316,2)</f>
        <v>0</v>
      </c>
      <c r="BL316" s="11" t="s">
        <v>80</v>
      </c>
      <c r="BM316" s="125" t="s">
        <v>487</v>
      </c>
    </row>
    <row r="317" spans="1:65" s="2" customFormat="1">
      <c r="A317" s="18"/>
      <c r="B317" s="19"/>
      <c r="C317" s="20"/>
      <c r="D317" s="127" t="s">
        <v>81</v>
      </c>
      <c r="E317" s="20"/>
      <c r="F317" s="128" t="s">
        <v>486</v>
      </c>
      <c r="G317" s="20"/>
      <c r="H317" s="20"/>
      <c r="I317" s="20"/>
      <c r="J317" s="20"/>
      <c r="K317" s="20"/>
      <c r="L317" s="21"/>
      <c r="M317" s="129"/>
      <c r="N317" s="130"/>
      <c r="O317" s="28"/>
      <c r="P317" s="28"/>
      <c r="Q317" s="28"/>
      <c r="R317" s="28"/>
      <c r="S317" s="28"/>
      <c r="T317" s="29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T317" s="11" t="s">
        <v>81</v>
      </c>
      <c r="AU317" s="11" t="s">
        <v>45</v>
      </c>
    </row>
    <row r="318" spans="1:65" s="2" customFormat="1" ht="24.2" customHeight="1">
      <c r="A318" s="18"/>
      <c r="B318" s="19"/>
      <c r="C318" s="115" t="s">
        <v>488</v>
      </c>
      <c r="D318" s="115" t="s">
        <v>75</v>
      </c>
      <c r="E318" s="116" t="s">
        <v>489</v>
      </c>
      <c r="F318" s="117" t="s">
        <v>490</v>
      </c>
      <c r="G318" s="118" t="s">
        <v>156</v>
      </c>
      <c r="H318" s="119">
        <v>2</v>
      </c>
      <c r="I318" s="120"/>
      <c r="J318" s="120">
        <f>ROUND(I318*H318,2)</f>
        <v>0</v>
      </c>
      <c r="K318" s="117" t="s">
        <v>79</v>
      </c>
      <c r="L318" s="21"/>
      <c r="M318" s="121" t="s">
        <v>0</v>
      </c>
      <c r="N318" s="122" t="s">
        <v>25</v>
      </c>
      <c r="O318" s="123">
        <v>1.68</v>
      </c>
      <c r="P318" s="123">
        <f>O318*H318</f>
        <v>3.36</v>
      </c>
      <c r="Q318" s="123">
        <v>7.0200000000000002E-3</v>
      </c>
      <c r="R318" s="123">
        <f>Q318*H318</f>
        <v>1.404E-2</v>
      </c>
      <c r="S318" s="123">
        <v>0</v>
      </c>
      <c r="T318" s="124">
        <f>S318*H318</f>
        <v>0</v>
      </c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R318" s="125" t="s">
        <v>80</v>
      </c>
      <c r="AT318" s="125" t="s">
        <v>75</v>
      </c>
      <c r="AU318" s="125" t="s">
        <v>45</v>
      </c>
      <c r="AY318" s="11" t="s">
        <v>73</v>
      </c>
      <c r="BE318" s="126">
        <f>IF(N318="základní",J318,0)</f>
        <v>0</v>
      </c>
      <c r="BF318" s="126">
        <f>IF(N318="snížená",J318,0)</f>
        <v>0</v>
      </c>
      <c r="BG318" s="126">
        <f>IF(N318="zákl. přenesená",J318,0)</f>
        <v>0</v>
      </c>
      <c r="BH318" s="126">
        <f>IF(N318="sníž. přenesená",J318,0)</f>
        <v>0</v>
      </c>
      <c r="BI318" s="126">
        <f>IF(N318="nulová",J318,0)</f>
        <v>0</v>
      </c>
      <c r="BJ318" s="11" t="s">
        <v>44</v>
      </c>
      <c r="BK318" s="126">
        <f>ROUND(I318*H318,2)</f>
        <v>0</v>
      </c>
      <c r="BL318" s="11" t="s">
        <v>80</v>
      </c>
      <c r="BM318" s="125" t="s">
        <v>491</v>
      </c>
    </row>
    <row r="319" spans="1:65" s="2" customFormat="1">
      <c r="A319" s="18"/>
      <c r="B319" s="19"/>
      <c r="C319" s="20"/>
      <c r="D319" s="127" t="s">
        <v>81</v>
      </c>
      <c r="E319" s="20"/>
      <c r="F319" s="128" t="s">
        <v>492</v>
      </c>
      <c r="G319" s="20"/>
      <c r="H319" s="20"/>
      <c r="I319" s="20"/>
      <c r="J319" s="20"/>
      <c r="K319" s="20"/>
      <c r="L319" s="21"/>
      <c r="M319" s="129"/>
      <c r="N319" s="130"/>
      <c r="O319" s="28"/>
      <c r="P319" s="28"/>
      <c r="Q319" s="28"/>
      <c r="R319" s="28"/>
      <c r="S319" s="28"/>
      <c r="T319" s="29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T319" s="11" t="s">
        <v>81</v>
      </c>
      <c r="AU319" s="11" t="s">
        <v>45</v>
      </c>
    </row>
    <row r="320" spans="1:65" s="2" customFormat="1" ht="24.2" customHeight="1">
      <c r="A320" s="18"/>
      <c r="B320" s="19"/>
      <c r="C320" s="160" t="s">
        <v>493</v>
      </c>
      <c r="D320" s="160" t="s">
        <v>127</v>
      </c>
      <c r="E320" s="161" t="s">
        <v>494</v>
      </c>
      <c r="F320" s="162" t="s">
        <v>495</v>
      </c>
      <c r="G320" s="163" t="s">
        <v>156</v>
      </c>
      <c r="H320" s="164">
        <v>2</v>
      </c>
      <c r="I320" s="165"/>
      <c r="J320" s="165">
        <f>ROUND(I320*H320,2)</f>
        <v>0</v>
      </c>
      <c r="K320" s="162" t="s">
        <v>79</v>
      </c>
      <c r="L320" s="166"/>
      <c r="M320" s="167" t="s">
        <v>0</v>
      </c>
      <c r="N320" s="168" t="s">
        <v>25</v>
      </c>
      <c r="O320" s="123">
        <v>0</v>
      </c>
      <c r="P320" s="123">
        <f>O320*H320</f>
        <v>0</v>
      </c>
      <c r="Q320" s="123">
        <v>4.5999999999999999E-2</v>
      </c>
      <c r="R320" s="123">
        <f>Q320*H320</f>
        <v>9.1999999999999998E-2</v>
      </c>
      <c r="S320" s="123">
        <v>0</v>
      </c>
      <c r="T320" s="124">
        <f>S320*H320</f>
        <v>0</v>
      </c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R320" s="125" t="s">
        <v>90</v>
      </c>
      <c r="AT320" s="125" t="s">
        <v>127</v>
      </c>
      <c r="AU320" s="125" t="s">
        <v>45</v>
      </c>
      <c r="AY320" s="11" t="s">
        <v>73</v>
      </c>
      <c r="BE320" s="126">
        <f>IF(N320="základní",J320,0)</f>
        <v>0</v>
      </c>
      <c r="BF320" s="126">
        <f>IF(N320="snížená",J320,0)</f>
        <v>0</v>
      </c>
      <c r="BG320" s="126">
        <f>IF(N320="zákl. přenesená",J320,0)</f>
        <v>0</v>
      </c>
      <c r="BH320" s="126">
        <f>IF(N320="sníž. přenesená",J320,0)</f>
        <v>0</v>
      </c>
      <c r="BI320" s="126">
        <f>IF(N320="nulová",J320,0)</f>
        <v>0</v>
      </c>
      <c r="BJ320" s="11" t="s">
        <v>44</v>
      </c>
      <c r="BK320" s="126">
        <f>ROUND(I320*H320,2)</f>
        <v>0</v>
      </c>
      <c r="BL320" s="11" t="s">
        <v>80</v>
      </c>
      <c r="BM320" s="125" t="s">
        <v>496</v>
      </c>
    </row>
    <row r="321" spans="1:65" s="2" customFormat="1">
      <c r="A321" s="18"/>
      <c r="B321" s="19"/>
      <c r="C321" s="20"/>
      <c r="D321" s="127" t="s">
        <v>81</v>
      </c>
      <c r="E321" s="20"/>
      <c r="F321" s="128" t="s">
        <v>495</v>
      </c>
      <c r="G321" s="20"/>
      <c r="H321" s="20"/>
      <c r="I321" s="20"/>
      <c r="J321" s="20"/>
      <c r="K321" s="20"/>
      <c r="L321" s="21"/>
      <c r="M321" s="129"/>
      <c r="N321" s="130"/>
      <c r="O321" s="28"/>
      <c r="P321" s="28"/>
      <c r="Q321" s="28"/>
      <c r="R321" s="28"/>
      <c r="S321" s="28"/>
      <c r="T321" s="29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T321" s="11" t="s">
        <v>81</v>
      </c>
      <c r="AU321" s="11" t="s">
        <v>45</v>
      </c>
    </row>
    <row r="322" spans="1:65" s="2" customFormat="1" ht="24.2" customHeight="1">
      <c r="A322" s="18"/>
      <c r="B322" s="19"/>
      <c r="C322" s="115" t="s">
        <v>497</v>
      </c>
      <c r="D322" s="115" t="s">
        <v>75</v>
      </c>
      <c r="E322" s="116" t="s">
        <v>498</v>
      </c>
      <c r="F322" s="117" t="s">
        <v>499</v>
      </c>
      <c r="G322" s="118" t="s">
        <v>156</v>
      </c>
      <c r="H322" s="119">
        <v>1</v>
      </c>
      <c r="I322" s="120"/>
      <c r="J322" s="120">
        <f>ROUND(I322*H322,2)</f>
        <v>0</v>
      </c>
      <c r="K322" s="117" t="s">
        <v>0</v>
      </c>
      <c r="L322" s="21"/>
      <c r="M322" s="121" t="s">
        <v>0</v>
      </c>
      <c r="N322" s="122" t="s">
        <v>25</v>
      </c>
      <c r="O322" s="123">
        <v>3.448</v>
      </c>
      <c r="P322" s="123">
        <f>O322*H322</f>
        <v>3.448</v>
      </c>
      <c r="Q322" s="123">
        <v>4.0730000000000002E-2</v>
      </c>
      <c r="R322" s="123">
        <f>Q322*H322</f>
        <v>4.0730000000000002E-2</v>
      </c>
      <c r="S322" s="123">
        <v>0</v>
      </c>
      <c r="T322" s="124">
        <f>S322*H322</f>
        <v>0</v>
      </c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R322" s="125" t="s">
        <v>80</v>
      </c>
      <c r="AT322" s="125" t="s">
        <v>75</v>
      </c>
      <c r="AU322" s="125" t="s">
        <v>45</v>
      </c>
      <c r="AY322" s="11" t="s">
        <v>73</v>
      </c>
      <c r="BE322" s="126">
        <f>IF(N322="základní",J322,0)</f>
        <v>0</v>
      </c>
      <c r="BF322" s="126">
        <f>IF(N322="snížená",J322,0)</f>
        <v>0</v>
      </c>
      <c r="BG322" s="126">
        <f>IF(N322="zákl. přenesená",J322,0)</f>
        <v>0</v>
      </c>
      <c r="BH322" s="126">
        <f>IF(N322="sníž. přenesená",J322,0)</f>
        <v>0</v>
      </c>
      <c r="BI322" s="126">
        <f>IF(N322="nulová",J322,0)</f>
        <v>0</v>
      </c>
      <c r="BJ322" s="11" t="s">
        <v>44</v>
      </c>
      <c r="BK322" s="126">
        <f>ROUND(I322*H322,2)</f>
        <v>0</v>
      </c>
      <c r="BL322" s="11" t="s">
        <v>80</v>
      </c>
      <c r="BM322" s="125" t="s">
        <v>500</v>
      </c>
    </row>
    <row r="323" spans="1:65" s="2" customFormat="1" ht="29.25">
      <c r="A323" s="18"/>
      <c r="B323" s="19"/>
      <c r="C323" s="20"/>
      <c r="D323" s="127" t="s">
        <v>81</v>
      </c>
      <c r="E323" s="20"/>
      <c r="F323" s="128" t="s">
        <v>501</v>
      </c>
      <c r="G323" s="20"/>
      <c r="H323" s="20"/>
      <c r="I323" s="20"/>
      <c r="J323" s="20"/>
      <c r="K323" s="20"/>
      <c r="L323" s="21"/>
      <c r="M323" s="129"/>
      <c r="N323" s="130"/>
      <c r="O323" s="28"/>
      <c r="P323" s="28"/>
      <c r="Q323" s="28"/>
      <c r="R323" s="28"/>
      <c r="S323" s="28"/>
      <c r="T323" s="29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T323" s="11" t="s">
        <v>81</v>
      </c>
      <c r="AU323" s="11" t="s">
        <v>45</v>
      </c>
    </row>
    <row r="324" spans="1:65" s="8" customFormat="1">
      <c r="B324" s="131"/>
      <c r="C324" s="132"/>
      <c r="D324" s="127" t="s">
        <v>84</v>
      </c>
      <c r="E324" s="133" t="s">
        <v>0</v>
      </c>
      <c r="F324" s="134" t="s">
        <v>44</v>
      </c>
      <c r="G324" s="132"/>
      <c r="H324" s="135">
        <v>1</v>
      </c>
      <c r="I324" s="132"/>
      <c r="J324" s="132"/>
      <c r="K324" s="132"/>
      <c r="L324" s="136"/>
      <c r="M324" s="137"/>
      <c r="N324" s="138"/>
      <c r="O324" s="138"/>
      <c r="P324" s="138"/>
      <c r="Q324" s="138"/>
      <c r="R324" s="138"/>
      <c r="S324" s="138"/>
      <c r="T324" s="139"/>
      <c r="AT324" s="140" t="s">
        <v>84</v>
      </c>
      <c r="AU324" s="140" t="s">
        <v>45</v>
      </c>
      <c r="AV324" s="8" t="s">
        <v>45</v>
      </c>
      <c r="AW324" s="8" t="s">
        <v>17</v>
      </c>
      <c r="AX324" s="8" t="s">
        <v>44</v>
      </c>
      <c r="AY324" s="140" t="s">
        <v>73</v>
      </c>
    </row>
    <row r="325" spans="1:65" s="2" customFormat="1" ht="16.5" customHeight="1">
      <c r="A325" s="18"/>
      <c r="B325" s="19"/>
      <c r="C325" s="160" t="s">
        <v>502</v>
      </c>
      <c r="D325" s="160" t="s">
        <v>127</v>
      </c>
      <c r="E325" s="161" t="s">
        <v>503</v>
      </c>
      <c r="F325" s="162" t="s">
        <v>504</v>
      </c>
      <c r="G325" s="163" t="s">
        <v>156</v>
      </c>
      <c r="H325" s="164">
        <v>2</v>
      </c>
      <c r="I325" s="165"/>
      <c r="J325" s="165">
        <f>ROUND(I325*H325,2)</f>
        <v>0</v>
      </c>
      <c r="K325" s="162" t="s">
        <v>79</v>
      </c>
      <c r="L325" s="166"/>
      <c r="M325" s="167" t="s">
        <v>0</v>
      </c>
      <c r="N325" s="168" t="s">
        <v>25</v>
      </c>
      <c r="O325" s="123">
        <v>0</v>
      </c>
      <c r="P325" s="123">
        <f>O325*H325</f>
        <v>0</v>
      </c>
      <c r="Q325" s="123">
        <v>8.9999999999999998E-4</v>
      </c>
      <c r="R325" s="123">
        <f>Q325*H325</f>
        <v>1.8E-3</v>
      </c>
      <c r="S325" s="123">
        <v>0</v>
      </c>
      <c r="T325" s="124">
        <f>S325*H325</f>
        <v>0</v>
      </c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R325" s="125" t="s">
        <v>90</v>
      </c>
      <c r="AT325" s="125" t="s">
        <v>127</v>
      </c>
      <c r="AU325" s="125" t="s">
        <v>45</v>
      </c>
      <c r="AY325" s="11" t="s">
        <v>73</v>
      </c>
      <c r="BE325" s="126">
        <f>IF(N325="základní",J325,0)</f>
        <v>0</v>
      </c>
      <c r="BF325" s="126">
        <f>IF(N325="snížená",J325,0)</f>
        <v>0</v>
      </c>
      <c r="BG325" s="126">
        <f>IF(N325="zákl. přenesená",J325,0)</f>
        <v>0</v>
      </c>
      <c r="BH325" s="126">
        <f>IF(N325="sníž. přenesená",J325,0)</f>
        <v>0</v>
      </c>
      <c r="BI325" s="126">
        <f>IF(N325="nulová",J325,0)</f>
        <v>0</v>
      </c>
      <c r="BJ325" s="11" t="s">
        <v>44</v>
      </c>
      <c r="BK325" s="126">
        <f>ROUND(I325*H325,2)</f>
        <v>0</v>
      </c>
      <c r="BL325" s="11" t="s">
        <v>80</v>
      </c>
      <c r="BM325" s="125" t="s">
        <v>505</v>
      </c>
    </row>
    <row r="326" spans="1:65" s="2" customFormat="1">
      <c r="A326" s="18"/>
      <c r="B326" s="19"/>
      <c r="C326" s="20"/>
      <c r="D326" s="127" t="s">
        <v>81</v>
      </c>
      <c r="E326" s="20"/>
      <c r="F326" s="128" t="s">
        <v>504</v>
      </c>
      <c r="G326" s="20"/>
      <c r="H326" s="20"/>
      <c r="I326" s="20"/>
      <c r="J326" s="20"/>
      <c r="K326" s="20"/>
      <c r="L326" s="21"/>
      <c r="M326" s="129"/>
      <c r="N326" s="130"/>
      <c r="O326" s="28"/>
      <c r="P326" s="28"/>
      <c r="Q326" s="28"/>
      <c r="R326" s="28"/>
      <c r="S326" s="28"/>
      <c r="T326" s="29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T326" s="11" t="s">
        <v>81</v>
      </c>
      <c r="AU326" s="11" t="s">
        <v>45</v>
      </c>
    </row>
    <row r="327" spans="1:65" s="2" customFormat="1" ht="24.2" customHeight="1">
      <c r="A327" s="18"/>
      <c r="B327" s="19"/>
      <c r="C327" s="115" t="s">
        <v>506</v>
      </c>
      <c r="D327" s="115" t="s">
        <v>75</v>
      </c>
      <c r="E327" s="116" t="s">
        <v>507</v>
      </c>
      <c r="F327" s="117" t="s">
        <v>508</v>
      </c>
      <c r="G327" s="118" t="s">
        <v>156</v>
      </c>
      <c r="H327" s="119">
        <v>1</v>
      </c>
      <c r="I327" s="120"/>
      <c r="J327" s="120">
        <f>ROUND(I327*H327,2)</f>
        <v>0</v>
      </c>
      <c r="K327" s="117" t="s">
        <v>79</v>
      </c>
      <c r="L327" s="21"/>
      <c r="M327" s="121" t="s">
        <v>0</v>
      </c>
      <c r="N327" s="122" t="s">
        <v>25</v>
      </c>
      <c r="O327" s="123">
        <v>0.5</v>
      </c>
      <c r="P327" s="123">
        <f>O327*H327</f>
        <v>0.5</v>
      </c>
      <c r="Q327" s="123">
        <v>6.4049999999999996E-2</v>
      </c>
      <c r="R327" s="123">
        <f>Q327*H327</f>
        <v>6.4049999999999996E-2</v>
      </c>
      <c r="S327" s="123">
        <v>0</v>
      </c>
      <c r="T327" s="124">
        <f>S327*H327</f>
        <v>0</v>
      </c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R327" s="125" t="s">
        <v>80</v>
      </c>
      <c r="AT327" s="125" t="s">
        <v>75</v>
      </c>
      <c r="AU327" s="125" t="s">
        <v>45</v>
      </c>
      <c r="AY327" s="11" t="s">
        <v>73</v>
      </c>
      <c r="BE327" s="126">
        <f>IF(N327="základní",J327,0)</f>
        <v>0</v>
      </c>
      <c r="BF327" s="126">
        <f>IF(N327="snížená",J327,0)</f>
        <v>0</v>
      </c>
      <c r="BG327" s="126">
        <f>IF(N327="zákl. přenesená",J327,0)</f>
        <v>0</v>
      </c>
      <c r="BH327" s="126">
        <f>IF(N327="sníž. přenesená",J327,0)</f>
        <v>0</v>
      </c>
      <c r="BI327" s="126">
        <f>IF(N327="nulová",J327,0)</f>
        <v>0</v>
      </c>
      <c r="BJ327" s="11" t="s">
        <v>44</v>
      </c>
      <c r="BK327" s="126">
        <f>ROUND(I327*H327,2)</f>
        <v>0</v>
      </c>
      <c r="BL327" s="11" t="s">
        <v>80</v>
      </c>
      <c r="BM327" s="125" t="s">
        <v>509</v>
      </c>
    </row>
    <row r="328" spans="1:65" s="2" customFormat="1" ht="29.25">
      <c r="A328" s="18"/>
      <c r="B328" s="19"/>
      <c r="C328" s="20"/>
      <c r="D328" s="127" t="s">
        <v>81</v>
      </c>
      <c r="E328" s="20"/>
      <c r="F328" s="128" t="s">
        <v>510</v>
      </c>
      <c r="G328" s="20"/>
      <c r="H328" s="20"/>
      <c r="I328" s="20"/>
      <c r="J328" s="20"/>
      <c r="K328" s="20"/>
      <c r="L328" s="21"/>
      <c r="M328" s="129"/>
      <c r="N328" s="130"/>
      <c r="O328" s="28"/>
      <c r="P328" s="28"/>
      <c r="Q328" s="28"/>
      <c r="R328" s="28"/>
      <c r="S328" s="28"/>
      <c r="T328" s="29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T328" s="11" t="s">
        <v>81</v>
      </c>
      <c r="AU328" s="11" t="s">
        <v>45</v>
      </c>
    </row>
    <row r="329" spans="1:65" s="2" customFormat="1" ht="33" customHeight="1">
      <c r="A329" s="18"/>
      <c r="B329" s="19"/>
      <c r="C329" s="115" t="s">
        <v>511</v>
      </c>
      <c r="D329" s="115" t="s">
        <v>75</v>
      </c>
      <c r="E329" s="116" t="s">
        <v>512</v>
      </c>
      <c r="F329" s="117" t="s">
        <v>513</v>
      </c>
      <c r="G329" s="118" t="s">
        <v>156</v>
      </c>
      <c r="H329" s="119">
        <v>1</v>
      </c>
      <c r="I329" s="120"/>
      <c r="J329" s="120">
        <f>ROUND(I329*H329,2)</f>
        <v>0</v>
      </c>
      <c r="K329" s="117" t="s">
        <v>79</v>
      </c>
      <c r="L329" s="21"/>
      <c r="M329" s="121" t="s">
        <v>0</v>
      </c>
      <c r="N329" s="122" t="s">
        <v>25</v>
      </c>
      <c r="O329" s="123">
        <v>8.3000000000000004E-2</v>
      </c>
      <c r="P329" s="123">
        <f>O329*H329</f>
        <v>8.3000000000000004E-2</v>
      </c>
      <c r="Q329" s="123">
        <v>3.96E-3</v>
      </c>
      <c r="R329" s="123">
        <f>Q329*H329</f>
        <v>3.96E-3</v>
      </c>
      <c r="S329" s="123">
        <v>0</v>
      </c>
      <c r="T329" s="124">
        <f>S329*H329</f>
        <v>0</v>
      </c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R329" s="125" t="s">
        <v>80</v>
      </c>
      <c r="AT329" s="125" t="s">
        <v>75</v>
      </c>
      <c r="AU329" s="125" t="s">
        <v>45</v>
      </c>
      <c r="AY329" s="11" t="s">
        <v>73</v>
      </c>
      <c r="BE329" s="126">
        <f>IF(N329="základní",J329,0)</f>
        <v>0</v>
      </c>
      <c r="BF329" s="126">
        <f>IF(N329="snížená",J329,0)</f>
        <v>0</v>
      </c>
      <c r="BG329" s="126">
        <f>IF(N329="zákl. přenesená",J329,0)</f>
        <v>0</v>
      </c>
      <c r="BH329" s="126">
        <f>IF(N329="sníž. přenesená",J329,0)</f>
        <v>0</v>
      </c>
      <c r="BI329" s="126">
        <f>IF(N329="nulová",J329,0)</f>
        <v>0</v>
      </c>
      <c r="BJ329" s="11" t="s">
        <v>44</v>
      </c>
      <c r="BK329" s="126">
        <f>ROUND(I329*H329,2)</f>
        <v>0</v>
      </c>
      <c r="BL329" s="11" t="s">
        <v>80</v>
      </c>
      <c r="BM329" s="125" t="s">
        <v>514</v>
      </c>
    </row>
    <row r="330" spans="1:65" s="2" customFormat="1" ht="19.5">
      <c r="A330" s="18"/>
      <c r="B330" s="19"/>
      <c r="C330" s="20"/>
      <c r="D330" s="127" t="s">
        <v>81</v>
      </c>
      <c r="E330" s="20"/>
      <c r="F330" s="128" t="s">
        <v>515</v>
      </c>
      <c r="G330" s="20"/>
      <c r="H330" s="20"/>
      <c r="I330" s="20"/>
      <c r="J330" s="20"/>
      <c r="K330" s="20"/>
      <c r="L330" s="21"/>
      <c r="M330" s="129"/>
      <c r="N330" s="130"/>
      <c r="O330" s="28"/>
      <c r="P330" s="28"/>
      <c r="Q330" s="28"/>
      <c r="R330" s="28"/>
      <c r="S330" s="28"/>
      <c r="T330" s="29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T330" s="11" t="s">
        <v>81</v>
      </c>
      <c r="AU330" s="11" t="s">
        <v>45</v>
      </c>
    </row>
    <row r="331" spans="1:65" s="2" customFormat="1" ht="24.2" customHeight="1">
      <c r="A331" s="18"/>
      <c r="B331" s="19"/>
      <c r="C331" s="115" t="s">
        <v>516</v>
      </c>
      <c r="D331" s="115" t="s">
        <v>75</v>
      </c>
      <c r="E331" s="116" t="s">
        <v>517</v>
      </c>
      <c r="F331" s="117" t="s">
        <v>518</v>
      </c>
      <c r="G331" s="118" t="s">
        <v>156</v>
      </c>
      <c r="H331" s="119">
        <v>1</v>
      </c>
      <c r="I331" s="120"/>
      <c r="J331" s="120">
        <f>ROUND(I331*H331,2)</f>
        <v>0</v>
      </c>
      <c r="K331" s="117" t="s">
        <v>79</v>
      </c>
      <c r="L331" s="21"/>
      <c r="M331" s="121" t="s">
        <v>0</v>
      </c>
      <c r="N331" s="122" t="s">
        <v>25</v>
      </c>
      <c r="O331" s="123">
        <v>0.22</v>
      </c>
      <c r="P331" s="123">
        <f>O331*H331</f>
        <v>0.22</v>
      </c>
      <c r="Q331" s="123">
        <v>0</v>
      </c>
      <c r="R331" s="123">
        <f>Q331*H331</f>
        <v>0</v>
      </c>
      <c r="S331" s="123">
        <v>0</v>
      </c>
      <c r="T331" s="124">
        <f>S331*H331</f>
        <v>0</v>
      </c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R331" s="125" t="s">
        <v>80</v>
      </c>
      <c r="AT331" s="125" t="s">
        <v>75</v>
      </c>
      <c r="AU331" s="125" t="s">
        <v>45</v>
      </c>
      <c r="AY331" s="11" t="s">
        <v>73</v>
      </c>
      <c r="BE331" s="126">
        <f>IF(N331="základní",J331,0)</f>
        <v>0</v>
      </c>
      <c r="BF331" s="126">
        <f>IF(N331="snížená",J331,0)</f>
        <v>0</v>
      </c>
      <c r="BG331" s="126">
        <f>IF(N331="zákl. přenesená",J331,0)</f>
        <v>0</v>
      </c>
      <c r="BH331" s="126">
        <f>IF(N331="sníž. přenesená",J331,0)</f>
        <v>0</v>
      </c>
      <c r="BI331" s="126">
        <f>IF(N331="nulová",J331,0)</f>
        <v>0</v>
      </c>
      <c r="BJ331" s="11" t="s">
        <v>44</v>
      </c>
      <c r="BK331" s="126">
        <f>ROUND(I331*H331,2)</f>
        <v>0</v>
      </c>
      <c r="BL331" s="11" t="s">
        <v>80</v>
      </c>
      <c r="BM331" s="125" t="s">
        <v>519</v>
      </c>
    </row>
    <row r="332" spans="1:65" s="2" customFormat="1" ht="29.25">
      <c r="A332" s="18"/>
      <c r="B332" s="19"/>
      <c r="C332" s="20"/>
      <c r="D332" s="127" t="s">
        <v>81</v>
      </c>
      <c r="E332" s="20"/>
      <c r="F332" s="128" t="s">
        <v>520</v>
      </c>
      <c r="G332" s="20"/>
      <c r="H332" s="20"/>
      <c r="I332" s="20"/>
      <c r="J332" s="20"/>
      <c r="K332" s="20"/>
      <c r="L332" s="21"/>
      <c r="M332" s="129"/>
      <c r="N332" s="130"/>
      <c r="O332" s="28"/>
      <c r="P332" s="28"/>
      <c r="Q332" s="28"/>
      <c r="R332" s="28"/>
      <c r="S332" s="28"/>
      <c r="T332" s="29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T332" s="11" t="s">
        <v>81</v>
      </c>
      <c r="AU332" s="11" t="s">
        <v>45</v>
      </c>
    </row>
    <row r="333" spans="1:65" s="2" customFormat="1" ht="33" customHeight="1">
      <c r="A333" s="18"/>
      <c r="B333" s="19"/>
      <c r="C333" s="115" t="s">
        <v>521</v>
      </c>
      <c r="D333" s="115" t="s">
        <v>75</v>
      </c>
      <c r="E333" s="116" t="s">
        <v>522</v>
      </c>
      <c r="F333" s="117" t="s">
        <v>523</v>
      </c>
      <c r="G333" s="118" t="s">
        <v>156</v>
      </c>
      <c r="H333" s="119">
        <v>1</v>
      </c>
      <c r="I333" s="120"/>
      <c r="J333" s="120">
        <f>ROUND(I333*H333,2)</f>
        <v>0</v>
      </c>
      <c r="K333" s="117" t="s">
        <v>79</v>
      </c>
      <c r="L333" s="21"/>
      <c r="M333" s="121" t="s">
        <v>0</v>
      </c>
      <c r="N333" s="122" t="s">
        <v>25</v>
      </c>
      <c r="O333" s="123">
        <v>0.35</v>
      </c>
      <c r="P333" s="123">
        <f>O333*H333</f>
        <v>0.35</v>
      </c>
      <c r="Q333" s="123">
        <v>3.7249999999999998E-2</v>
      </c>
      <c r="R333" s="123">
        <f>Q333*H333</f>
        <v>3.7249999999999998E-2</v>
      </c>
      <c r="S333" s="123">
        <v>0</v>
      </c>
      <c r="T333" s="124">
        <f>S333*H333</f>
        <v>0</v>
      </c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R333" s="125" t="s">
        <v>80</v>
      </c>
      <c r="AT333" s="125" t="s">
        <v>75</v>
      </c>
      <c r="AU333" s="125" t="s">
        <v>45</v>
      </c>
      <c r="AY333" s="11" t="s">
        <v>73</v>
      </c>
      <c r="BE333" s="126">
        <f>IF(N333="základní",J333,0)</f>
        <v>0</v>
      </c>
      <c r="BF333" s="126">
        <f>IF(N333="snížená",J333,0)</f>
        <v>0</v>
      </c>
      <c r="BG333" s="126">
        <f>IF(N333="zákl. přenesená",J333,0)</f>
        <v>0</v>
      </c>
      <c r="BH333" s="126">
        <f>IF(N333="sníž. přenesená",J333,0)</f>
        <v>0</v>
      </c>
      <c r="BI333" s="126">
        <f>IF(N333="nulová",J333,0)</f>
        <v>0</v>
      </c>
      <c r="BJ333" s="11" t="s">
        <v>44</v>
      </c>
      <c r="BK333" s="126">
        <f>ROUND(I333*H333,2)</f>
        <v>0</v>
      </c>
      <c r="BL333" s="11" t="s">
        <v>80</v>
      </c>
      <c r="BM333" s="125" t="s">
        <v>524</v>
      </c>
    </row>
    <row r="334" spans="1:65" s="2" customFormat="1" ht="29.25">
      <c r="A334" s="18"/>
      <c r="B334" s="19"/>
      <c r="C334" s="20"/>
      <c r="D334" s="127" t="s">
        <v>81</v>
      </c>
      <c r="E334" s="20"/>
      <c r="F334" s="128" t="s">
        <v>525</v>
      </c>
      <c r="G334" s="20"/>
      <c r="H334" s="20"/>
      <c r="I334" s="20"/>
      <c r="J334" s="20"/>
      <c r="K334" s="20"/>
      <c r="L334" s="21"/>
      <c r="M334" s="129"/>
      <c r="N334" s="130"/>
      <c r="O334" s="28"/>
      <c r="P334" s="28"/>
      <c r="Q334" s="28"/>
      <c r="R334" s="28"/>
      <c r="S334" s="28"/>
      <c r="T334" s="29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T334" s="11" t="s">
        <v>81</v>
      </c>
      <c r="AU334" s="11" t="s">
        <v>45</v>
      </c>
    </row>
    <row r="335" spans="1:65" s="2" customFormat="1" ht="24.2" customHeight="1">
      <c r="A335" s="18"/>
      <c r="B335" s="19"/>
      <c r="C335" s="115" t="s">
        <v>526</v>
      </c>
      <c r="D335" s="115" t="s">
        <v>75</v>
      </c>
      <c r="E335" s="116" t="s">
        <v>527</v>
      </c>
      <c r="F335" s="117" t="s">
        <v>528</v>
      </c>
      <c r="G335" s="118" t="s">
        <v>156</v>
      </c>
      <c r="H335" s="119">
        <v>1</v>
      </c>
      <c r="I335" s="120"/>
      <c r="J335" s="120">
        <f>ROUND(I335*H335,2)</f>
        <v>0</v>
      </c>
      <c r="K335" s="117" t="s">
        <v>79</v>
      </c>
      <c r="L335" s="21"/>
      <c r="M335" s="121" t="s">
        <v>0</v>
      </c>
      <c r="N335" s="122" t="s">
        <v>25</v>
      </c>
      <c r="O335" s="123">
        <v>4.1980000000000004</v>
      </c>
      <c r="P335" s="123">
        <f>O335*H335</f>
        <v>4.1980000000000004</v>
      </c>
      <c r="Q335" s="123">
        <v>0.34089999999999998</v>
      </c>
      <c r="R335" s="123">
        <f>Q335*H335</f>
        <v>0.34089999999999998</v>
      </c>
      <c r="S335" s="123">
        <v>0</v>
      </c>
      <c r="T335" s="124">
        <f>S335*H335</f>
        <v>0</v>
      </c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R335" s="125" t="s">
        <v>80</v>
      </c>
      <c r="AT335" s="125" t="s">
        <v>75</v>
      </c>
      <c r="AU335" s="125" t="s">
        <v>45</v>
      </c>
      <c r="AY335" s="11" t="s">
        <v>73</v>
      </c>
      <c r="BE335" s="126">
        <f>IF(N335="základní",J335,0)</f>
        <v>0</v>
      </c>
      <c r="BF335" s="126">
        <f>IF(N335="snížená",J335,0)</f>
        <v>0</v>
      </c>
      <c r="BG335" s="126">
        <f>IF(N335="zákl. přenesená",J335,0)</f>
        <v>0</v>
      </c>
      <c r="BH335" s="126">
        <f>IF(N335="sníž. přenesená",J335,0)</f>
        <v>0</v>
      </c>
      <c r="BI335" s="126">
        <f>IF(N335="nulová",J335,0)</f>
        <v>0</v>
      </c>
      <c r="BJ335" s="11" t="s">
        <v>44</v>
      </c>
      <c r="BK335" s="126">
        <f>ROUND(I335*H335,2)</f>
        <v>0</v>
      </c>
      <c r="BL335" s="11" t="s">
        <v>80</v>
      </c>
      <c r="BM335" s="125" t="s">
        <v>529</v>
      </c>
    </row>
    <row r="336" spans="1:65" s="2" customFormat="1" ht="19.5">
      <c r="A336" s="18"/>
      <c r="B336" s="19"/>
      <c r="C336" s="20"/>
      <c r="D336" s="127" t="s">
        <v>81</v>
      </c>
      <c r="E336" s="20"/>
      <c r="F336" s="128" t="s">
        <v>530</v>
      </c>
      <c r="G336" s="20"/>
      <c r="H336" s="20"/>
      <c r="I336" s="20"/>
      <c r="J336" s="20"/>
      <c r="K336" s="20"/>
      <c r="L336" s="21"/>
      <c r="M336" s="129"/>
      <c r="N336" s="130"/>
      <c r="O336" s="28"/>
      <c r="P336" s="28"/>
      <c r="Q336" s="28"/>
      <c r="R336" s="28"/>
      <c r="S336" s="28"/>
      <c r="T336" s="29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T336" s="11" t="s">
        <v>81</v>
      </c>
      <c r="AU336" s="11" t="s">
        <v>45</v>
      </c>
    </row>
    <row r="337" spans="1:65" s="2" customFormat="1" ht="24.2" customHeight="1">
      <c r="A337" s="18"/>
      <c r="B337" s="19"/>
      <c r="C337" s="160" t="s">
        <v>531</v>
      </c>
      <c r="D337" s="160" t="s">
        <v>127</v>
      </c>
      <c r="E337" s="161" t="s">
        <v>532</v>
      </c>
      <c r="F337" s="162" t="s">
        <v>533</v>
      </c>
      <c r="G337" s="163" t="s">
        <v>156</v>
      </c>
      <c r="H337" s="164">
        <v>1</v>
      </c>
      <c r="I337" s="165"/>
      <c r="J337" s="165">
        <f>ROUND(I337*H337,2)</f>
        <v>0</v>
      </c>
      <c r="K337" s="162" t="s">
        <v>79</v>
      </c>
      <c r="L337" s="166"/>
      <c r="M337" s="167" t="s">
        <v>0</v>
      </c>
      <c r="N337" s="168" t="s">
        <v>25</v>
      </c>
      <c r="O337" s="123">
        <v>0</v>
      </c>
      <c r="P337" s="123">
        <f>O337*H337</f>
        <v>0</v>
      </c>
      <c r="Q337" s="123">
        <v>0.17</v>
      </c>
      <c r="R337" s="123">
        <f>Q337*H337</f>
        <v>0.17</v>
      </c>
      <c r="S337" s="123">
        <v>0</v>
      </c>
      <c r="T337" s="124">
        <f>S337*H337</f>
        <v>0</v>
      </c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R337" s="125" t="s">
        <v>90</v>
      </c>
      <c r="AT337" s="125" t="s">
        <v>127</v>
      </c>
      <c r="AU337" s="125" t="s">
        <v>45</v>
      </c>
      <c r="AY337" s="11" t="s">
        <v>73</v>
      </c>
      <c r="BE337" s="126">
        <f>IF(N337="základní",J337,0)</f>
        <v>0</v>
      </c>
      <c r="BF337" s="126">
        <f>IF(N337="snížená",J337,0)</f>
        <v>0</v>
      </c>
      <c r="BG337" s="126">
        <f>IF(N337="zákl. přenesená",J337,0)</f>
        <v>0</v>
      </c>
      <c r="BH337" s="126">
        <f>IF(N337="sníž. přenesená",J337,0)</f>
        <v>0</v>
      </c>
      <c r="BI337" s="126">
        <f>IF(N337="nulová",J337,0)</f>
        <v>0</v>
      </c>
      <c r="BJ337" s="11" t="s">
        <v>44</v>
      </c>
      <c r="BK337" s="126">
        <f>ROUND(I337*H337,2)</f>
        <v>0</v>
      </c>
      <c r="BL337" s="11" t="s">
        <v>80</v>
      </c>
      <c r="BM337" s="125" t="s">
        <v>534</v>
      </c>
    </row>
    <row r="338" spans="1:65" s="2" customFormat="1">
      <c r="A338" s="18"/>
      <c r="B338" s="19"/>
      <c r="C338" s="20"/>
      <c r="D338" s="127" t="s">
        <v>81</v>
      </c>
      <c r="E338" s="20"/>
      <c r="F338" s="128" t="s">
        <v>533</v>
      </c>
      <c r="G338" s="20"/>
      <c r="H338" s="20"/>
      <c r="I338" s="20"/>
      <c r="J338" s="20"/>
      <c r="K338" s="20"/>
      <c r="L338" s="21"/>
      <c r="M338" s="129"/>
      <c r="N338" s="130"/>
      <c r="O338" s="28"/>
      <c r="P338" s="28"/>
      <c r="Q338" s="28"/>
      <c r="R338" s="28"/>
      <c r="S338" s="28"/>
      <c r="T338" s="29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T338" s="11" t="s">
        <v>81</v>
      </c>
      <c r="AU338" s="11" t="s">
        <v>45</v>
      </c>
    </row>
    <row r="339" spans="1:65" s="2" customFormat="1" ht="16.5" customHeight="1">
      <c r="A339" s="18"/>
      <c r="B339" s="19"/>
      <c r="C339" s="160" t="s">
        <v>535</v>
      </c>
      <c r="D339" s="160" t="s">
        <v>127</v>
      </c>
      <c r="E339" s="161" t="s">
        <v>536</v>
      </c>
      <c r="F339" s="162" t="s">
        <v>537</v>
      </c>
      <c r="G339" s="163" t="s">
        <v>156</v>
      </c>
      <c r="H339" s="164">
        <v>1</v>
      </c>
      <c r="I339" s="165"/>
      <c r="J339" s="165">
        <f>ROUND(I339*H339,2)</f>
        <v>0</v>
      </c>
      <c r="K339" s="162" t="s">
        <v>79</v>
      </c>
      <c r="L339" s="166"/>
      <c r="M339" s="167" t="s">
        <v>0</v>
      </c>
      <c r="N339" s="168" t="s">
        <v>25</v>
      </c>
      <c r="O339" s="123">
        <v>0</v>
      </c>
      <c r="P339" s="123">
        <f>O339*H339</f>
        <v>0</v>
      </c>
      <c r="Q339" s="123">
        <v>0.12</v>
      </c>
      <c r="R339" s="123">
        <f>Q339*H339</f>
        <v>0.12</v>
      </c>
      <c r="S339" s="123">
        <v>0</v>
      </c>
      <c r="T339" s="124">
        <f>S339*H339</f>
        <v>0</v>
      </c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R339" s="125" t="s">
        <v>90</v>
      </c>
      <c r="AT339" s="125" t="s">
        <v>127</v>
      </c>
      <c r="AU339" s="125" t="s">
        <v>45</v>
      </c>
      <c r="AY339" s="11" t="s">
        <v>73</v>
      </c>
      <c r="BE339" s="126">
        <f>IF(N339="základní",J339,0)</f>
        <v>0</v>
      </c>
      <c r="BF339" s="126">
        <f>IF(N339="snížená",J339,0)</f>
        <v>0</v>
      </c>
      <c r="BG339" s="126">
        <f>IF(N339="zákl. přenesená",J339,0)</f>
        <v>0</v>
      </c>
      <c r="BH339" s="126">
        <f>IF(N339="sníž. přenesená",J339,0)</f>
        <v>0</v>
      </c>
      <c r="BI339" s="126">
        <f>IF(N339="nulová",J339,0)</f>
        <v>0</v>
      </c>
      <c r="BJ339" s="11" t="s">
        <v>44</v>
      </c>
      <c r="BK339" s="126">
        <f>ROUND(I339*H339,2)</f>
        <v>0</v>
      </c>
      <c r="BL339" s="11" t="s">
        <v>80</v>
      </c>
      <c r="BM339" s="125" t="s">
        <v>538</v>
      </c>
    </row>
    <row r="340" spans="1:65" s="2" customFormat="1">
      <c r="A340" s="18"/>
      <c r="B340" s="19"/>
      <c r="C340" s="20"/>
      <c r="D340" s="127" t="s">
        <v>81</v>
      </c>
      <c r="E340" s="20"/>
      <c r="F340" s="128" t="s">
        <v>537</v>
      </c>
      <c r="G340" s="20"/>
      <c r="H340" s="20"/>
      <c r="I340" s="20"/>
      <c r="J340" s="20"/>
      <c r="K340" s="20"/>
      <c r="L340" s="21"/>
      <c r="M340" s="129"/>
      <c r="N340" s="130"/>
      <c r="O340" s="28"/>
      <c r="P340" s="28"/>
      <c r="Q340" s="28"/>
      <c r="R340" s="28"/>
      <c r="S340" s="28"/>
      <c r="T340" s="29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T340" s="11" t="s">
        <v>81</v>
      </c>
      <c r="AU340" s="11" t="s">
        <v>45</v>
      </c>
    </row>
    <row r="341" spans="1:65" s="2" customFormat="1" ht="24.2" customHeight="1">
      <c r="A341" s="18"/>
      <c r="B341" s="19"/>
      <c r="C341" s="160" t="s">
        <v>539</v>
      </c>
      <c r="D341" s="160" t="s">
        <v>127</v>
      </c>
      <c r="E341" s="161" t="s">
        <v>540</v>
      </c>
      <c r="F341" s="162" t="s">
        <v>541</v>
      </c>
      <c r="G341" s="163" t="s">
        <v>156</v>
      </c>
      <c r="H341" s="164">
        <v>1</v>
      </c>
      <c r="I341" s="165"/>
      <c r="J341" s="165">
        <f>ROUND(I341*H341,2)</f>
        <v>0</v>
      </c>
      <c r="K341" s="162" t="s">
        <v>79</v>
      </c>
      <c r="L341" s="166"/>
      <c r="M341" s="167" t="s">
        <v>0</v>
      </c>
      <c r="N341" s="168" t="s">
        <v>25</v>
      </c>
      <c r="O341" s="123">
        <v>0</v>
      </c>
      <c r="P341" s="123">
        <f>O341*H341</f>
        <v>0</v>
      </c>
      <c r="Q341" s="123">
        <v>4.0000000000000001E-3</v>
      </c>
      <c r="R341" s="123">
        <f>Q341*H341</f>
        <v>4.0000000000000001E-3</v>
      </c>
      <c r="S341" s="123">
        <v>0</v>
      </c>
      <c r="T341" s="124">
        <f>S341*H341</f>
        <v>0</v>
      </c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R341" s="125" t="s">
        <v>90</v>
      </c>
      <c r="AT341" s="125" t="s">
        <v>127</v>
      </c>
      <c r="AU341" s="125" t="s">
        <v>45</v>
      </c>
      <c r="AY341" s="11" t="s">
        <v>73</v>
      </c>
      <c r="BE341" s="126">
        <f>IF(N341="základní",J341,0)</f>
        <v>0</v>
      </c>
      <c r="BF341" s="126">
        <f>IF(N341="snížená",J341,0)</f>
        <v>0</v>
      </c>
      <c r="BG341" s="126">
        <f>IF(N341="zákl. přenesená",J341,0)</f>
        <v>0</v>
      </c>
      <c r="BH341" s="126">
        <f>IF(N341="sníž. přenesená",J341,0)</f>
        <v>0</v>
      </c>
      <c r="BI341" s="126">
        <f>IF(N341="nulová",J341,0)</f>
        <v>0</v>
      </c>
      <c r="BJ341" s="11" t="s">
        <v>44</v>
      </c>
      <c r="BK341" s="126">
        <f>ROUND(I341*H341,2)</f>
        <v>0</v>
      </c>
      <c r="BL341" s="11" t="s">
        <v>80</v>
      </c>
      <c r="BM341" s="125" t="s">
        <v>542</v>
      </c>
    </row>
    <row r="342" spans="1:65" s="2" customFormat="1">
      <c r="A342" s="18"/>
      <c r="B342" s="19"/>
      <c r="C342" s="20"/>
      <c r="D342" s="127" t="s">
        <v>81</v>
      </c>
      <c r="E342" s="20"/>
      <c r="F342" s="128" t="s">
        <v>541</v>
      </c>
      <c r="G342" s="20"/>
      <c r="H342" s="20"/>
      <c r="I342" s="20"/>
      <c r="J342" s="20"/>
      <c r="K342" s="20"/>
      <c r="L342" s="21"/>
      <c r="M342" s="129"/>
      <c r="N342" s="130"/>
      <c r="O342" s="28"/>
      <c r="P342" s="28"/>
      <c r="Q342" s="28"/>
      <c r="R342" s="28"/>
      <c r="S342" s="28"/>
      <c r="T342" s="29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T342" s="11" t="s">
        <v>81</v>
      </c>
      <c r="AU342" s="11" t="s">
        <v>45</v>
      </c>
    </row>
    <row r="343" spans="1:65" s="2" customFormat="1" ht="24.2" customHeight="1">
      <c r="A343" s="18"/>
      <c r="B343" s="19"/>
      <c r="C343" s="160" t="s">
        <v>543</v>
      </c>
      <c r="D343" s="160" t="s">
        <v>127</v>
      </c>
      <c r="E343" s="161" t="s">
        <v>544</v>
      </c>
      <c r="F343" s="162" t="s">
        <v>545</v>
      </c>
      <c r="G343" s="163" t="s">
        <v>156</v>
      </c>
      <c r="H343" s="164">
        <v>1</v>
      </c>
      <c r="I343" s="165"/>
      <c r="J343" s="165">
        <f>ROUND(I343*H343,2)</f>
        <v>0</v>
      </c>
      <c r="K343" s="162" t="s">
        <v>0</v>
      </c>
      <c r="L343" s="166"/>
      <c r="M343" s="167" t="s">
        <v>0</v>
      </c>
      <c r="N343" s="168" t="s">
        <v>25</v>
      </c>
      <c r="O343" s="123">
        <v>0</v>
      </c>
      <c r="P343" s="123">
        <f>O343*H343</f>
        <v>0</v>
      </c>
      <c r="Q343" s="123">
        <v>7.1999999999999995E-2</v>
      </c>
      <c r="R343" s="123">
        <f>Q343*H343</f>
        <v>7.1999999999999995E-2</v>
      </c>
      <c r="S343" s="123">
        <v>0</v>
      </c>
      <c r="T343" s="124">
        <f>S343*H343</f>
        <v>0</v>
      </c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R343" s="125" t="s">
        <v>90</v>
      </c>
      <c r="AT343" s="125" t="s">
        <v>127</v>
      </c>
      <c r="AU343" s="125" t="s">
        <v>45</v>
      </c>
      <c r="AY343" s="11" t="s">
        <v>73</v>
      </c>
      <c r="BE343" s="126">
        <f>IF(N343="základní",J343,0)</f>
        <v>0</v>
      </c>
      <c r="BF343" s="126">
        <f>IF(N343="snížená",J343,0)</f>
        <v>0</v>
      </c>
      <c r="BG343" s="126">
        <f>IF(N343="zákl. přenesená",J343,0)</f>
        <v>0</v>
      </c>
      <c r="BH343" s="126">
        <f>IF(N343="sníž. přenesená",J343,0)</f>
        <v>0</v>
      </c>
      <c r="BI343" s="126">
        <f>IF(N343="nulová",J343,0)</f>
        <v>0</v>
      </c>
      <c r="BJ343" s="11" t="s">
        <v>44</v>
      </c>
      <c r="BK343" s="126">
        <f>ROUND(I343*H343,2)</f>
        <v>0</v>
      </c>
      <c r="BL343" s="11" t="s">
        <v>80</v>
      </c>
      <c r="BM343" s="125" t="s">
        <v>546</v>
      </c>
    </row>
    <row r="344" spans="1:65" s="2" customFormat="1">
      <c r="A344" s="18"/>
      <c r="B344" s="19"/>
      <c r="C344" s="20"/>
      <c r="D344" s="127" t="s">
        <v>81</v>
      </c>
      <c r="E344" s="20"/>
      <c r="F344" s="128" t="s">
        <v>545</v>
      </c>
      <c r="G344" s="20"/>
      <c r="H344" s="20"/>
      <c r="I344" s="20"/>
      <c r="J344" s="20"/>
      <c r="K344" s="20"/>
      <c r="L344" s="21"/>
      <c r="M344" s="129"/>
      <c r="N344" s="130"/>
      <c r="O344" s="28"/>
      <c r="P344" s="28"/>
      <c r="Q344" s="28"/>
      <c r="R344" s="28"/>
      <c r="S344" s="28"/>
      <c r="T344" s="29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T344" s="11" t="s">
        <v>81</v>
      </c>
      <c r="AU344" s="11" t="s">
        <v>45</v>
      </c>
    </row>
    <row r="345" spans="1:65" s="2" customFormat="1" ht="24.2" customHeight="1">
      <c r="A345" s="18"/>
      <c r="B345" s="19"/>
      <c r="C345" s="160" t="s">
        <v>547</v>
      </c>
      <c r="D345" s="160" t="s">
        <v>127</v>
      </c>
      <c r="E345" s="161" t="s">
        <v>548</v>
      </c>
      <c r="F345" s="162" t="s">
        <v>549</v>
      </c>
      <c r="G345" s="163" t="s">
        <v>156</v>
      </c>
      <c r="H345" s="164">
        <v>1</v>
      </c>
      <c r="I345" s="165"/>
      <c r="J345" s="165">
        <f>ROUND(I345*H345,2)</f>
        <v>0</v>
      </c>
      <c r="K345" s="162" t="s">
        <v>0</v>
      </c>
      <c r="L345" s="166"/>
      <c r="M345" s="167" t="s">
        <v>0</v>
      </c>
      <c r="N345" s="168" t="s">
        <v>25</v>
      </c>
      <c r="O345" s="123">
        <v>0</v>
      </c>
      <c r="P345" s="123">
        <f>O345*H345</f>
        <v>0</v>
      </c>
      <c r="Q345" s="123">
        <v>2.7E-2</v>
      </c>
      <c r="R345" s="123">
        <f>Q345*H345</f>
        <v>2.7E-2</v>
      </c>
      <c r="S345" s="123">
        <v>0</v>
      </c>
      <c r="T345" s="124">
        <f>S345*H345</f>
        <v>0</v>
      </c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R345" s="125" t="s">
        <v>90</v>
      </c>
      <c r="AT345" s="125" t="s">
        <v>127</v>
      </c>
      <c r="AU345" s="125" t="s">
        <v>45</v>
      </c>
      <c r="AY345" s="11" t="s">
        <v>73</v>
      </c>
      <c r="BE345" s="126">
        <f>IF(N345="základní",J345,0)</f>
        <v>0</v>
      </c>
      <c r="BF345" s="126">
        <f>IF(N345="snížená",J345,0)</f>
        <v>0</v>
      </c>
      <c r="BG345" s="126">
        <f>IF(N345="zákl. přenesená",J345,0)</f>
        <v>0</v>
      </c>
      <c r="BH345" s="126">
        <f>IF(N345="sníž. přenesená",J345,0)</f>
        <v>0</v>
      </c>
      <c r="BI345" s="126">
        <f>IF(N345="nulová",J345,0)</f>
        <v>0</v>
      </c>
      <c r="BJ345" s="11" t="s">
        <v>44</v>
      </c>
      <c r="BK345" s="126">
        <f>ROUND(I345*H345,2)</f>
        <v>0</v>
      </c>
      <c r="BL345" s="11" t="s">
        <v>80</v>
      </c>
      <c r="BM345" s="125" t="s">
        <v>550</v>
      </c>
    </row>
    <row r="346" spans="1:65" s="2" customFormat="1">
      <c r="A346" s="18"/>
      <c r="B346" s="19"/>
      <c r="C346" s="20"/>
      <c r="D346" s="127" t="s">
        <v>81</v>
      </c>
      <c r="E346" s="20"/>
      <c r="F346" s="128" t="s">
        <v>549</v>
      </c>
      <c r="G346" s="20"/>
      <c r="H346" s="20"/>
      <c r="I346" s="20"/>
      <c r="J346" s="20"/>
      <c r="K346" s="20"/>
      <c r="L346" s="21"/>
      <c r="M346" s="129"/>
      <c r="N346" s="130"/>
      <c r="O346" s="28"/>
      <c r="P346" s="28"/>
      <c r="Q346" s="28"/>
      <c r="R346" s="28"/>
      <c r="S346" s="28"/>
      <c r="T346" s="29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T346" s="11" t="s">
        <v>81</v>
      </c>
      <c r="AU346" s="11" t="s">
        <v>45</v>
      </c>
    </row>
    <row r="347" spans="1:65" s="2" customFormat="1" ht="24.2" customHeight="1">
      <c r="A347" s="18"/>
      <c r="B347" s="19"/>
      <c r="C347" s="115" t="s">
        <v>551</v>
      </c>
      <c r="D347" s="115" t="s">
        <v>75</v>
      </c>
      <c r="E347" s="116" t="s">
        <v>552</v>
      </c>
      <c r="F347" s="117" t="s">
        <v>553</v>
      </c>
      <c r="G347" s="118" t="s">
        <v>156</v>
      </c>
      <c r="H347" s="119">
        <v>1</v>
      </c>
      <c r="I347" s="120"/>
      <c r="J347" s="120">
        <f>ROUND(I347*H347,2)</f>
        <v>0</v>
      </c>
      <c r="K347" s="117" t="s">
        <v>79</v>
      </c>
      <c r="L347" s="21"/>
      <c r="M347" s="121" t="s">
        <v>0</v>
      </c>
      <c r="N347" s="122" t="s">
        <v>25</v>
      </c>
      <c r="O347" s="123">
        <v>0.73199999999999998</v>
      </c>
      <c r="P347" s="123">
        <f>O347*H347</f>
        <v>0.73199999999999998</v>
      </c>
      <c r="Q347" s="123">
        <v>0</v>
      </c>
      <c r="R347" s="123">
        <f>Q347*H347</f>
        <v>0</v>
      </c>
      <c r="S347" s="123">
        <v>0.1</v>
      </c>
      <c r="T347" s="124">
        <f>S347*H347</f>
        <v>0.1</v>
      </c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R347" s="125" t="s">
        <v>80</v>
      </c>
      <c r="AT347" s="125" t="s">
        <v>75</v>
      </c>
      <c r="AU347" s="125" t="s">
        <v>45</v>
      </c>
      <c r="AY347" s="11" t="s">
        <v>73</v>
      </c>
      <c r="BE347" s="126">
        <f>IF(N347="základní",J347,0)</f>
        <v>0</v>
      </c>
      <c r="BF347" s="126">
        <f>IF(N347="snížená",J347,0)</f>
        <v>0</v>
      </c>
      <c r="BG347" s="126">
        <f>IF(N347="zákl. přenesená",J347,0)</f>
        <v>0</v>
      </c>
      <c r="BH347" s="126">
        <f>IF(N347="sníž. přenesená",J347,0)</f>
        <v>0</v>
      </c>
      <c r="BI347" s="126">
        <f>IF(N347="nulová",J347,0)</f>
        <v>0</v>
      </c>
      <c r="BJ347" s="11" t="s">
        <v>44</v>
      </c>
      <c r="BK347" s="126">
        <f>ROUND(I347*H347,2)</f>
        <v>0</v>
      </c>
      <c r="BL347" s="11" t="s">
        <v>80</v>
      </c>
      <c r="BM347" s="125" t="s">
        <v>554</v>
      </c>
    </row>
    <row r="348" spans="1:65" s="2" customFormat="1" ht="19.5">
      <c r="A348" s="18"/>
      <c r="B348" s="19"/>
      <c r="C348" s="20"/>
      <c r="D348" s="127" t="s">
        <v>81</v>
      </c>
      <c r="E348" s="20"/>
      <c r="F348" s="128" t="s">
        <v>555</v>
      </c>
      <c r="G348" s="20"/>
      <c r="H348" s="20"/>
      <c r="I348" s="20"/>
      <c r="J348" s="20"/>
      <c r="K348" s="20"/>
      <c r="L348" s="21"/>
      <c r="M348" s="129"/>
      <c r="N348" s="130"/>
      <c r="O348" s="28"/>
      <c r="P348" s="28"/>
      <c r="Q348" s="28"/>
      <c r="R348" s="28"/>
      <c r="S348" s="28"/>
      <c r="T348" s="29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T348" s="11" t="s">
        <v>81</v>
      </c>
      <c r="AU348" s="11" t="s">
        <v>45</v>
      </c>
    </row>
    <row r="349" spans="1:65" s="9" customFormat="1">
      <c r="B349" s="141"/>
      <c r="C349" s="142"/>
      <c r="D349" s="127" t="s">
        <v>84</v>
      </c>
      <c r="E349" s="143" t="s">
        <v>0</v>
      </c>
      <c r="F349" s="144" t="s">
        <v>443</v>
      </c>
      <c r="G349" s="142"/>
      <c r="H349" s="143" t="s">
        <v>0</v>
      </c>
      <c r="I349" s="142"/>
      <c r="J349" s="142"/>
      <c r="K349" s="142"/>
      <c r="L349" s="145"/>
      <c r="M349" s="146"/>
      <c r="N349" s="147"/>
      <c r="O349" s="147"/>
      <c r="P349" s="147"/>
      <c r="Q349" s="147"/>
      <c r="R349" s="147"/>
      <c r="S349" s="147"/>
      <c r="T349" s="148"/>
      <c r="AT349" s="149" t="s">
        <v>84</v>
      </c>
      <c r="AU349" s="149" t="s">
        <v>45</v>
      </c>
      <c r="AV349" s="9" t="s">
        <v>44</v>
      </c>
      <c r="AW349" s="9" t="s">
        <v>17</v>
      </c>
      <c r="AX349" s="9" t="s">
        <v>43</v>
      </c>
      <c r="AY349" s="149" t="s">
        <v>73</v>
      </c>
    </row>
    <row r="350" spans="1:65" s="8" customFormat="1">
      <c r="B350" s="131"/>
      <c r="C350" s="132"/>
      <c r="D350" s="127" t="s">
        <v>84</v>
      </c>
      <c r="E350" s="133" t="s">
        <v>0</v>
      </c>
      <c r="F350" s="134" t="s">
        <v>44</v>
      </c>
      <c r="G350" s="132"/>
      <c r="H350" s="135">
        <v>1</v>
      </c>
      <c r="I350" s="132"/>
      <c r="J350" s="132"/>
      <c r="K350" s="132"/>
      <c r="L350" s="136"/>
      <c r="M350" s="137"/>
      <c r="N350" s="138"/>
      <c r="O350" s="138"/>
      <c r="P350" s="138"/>
      <c r="Q350" s="138"/>
      <c r="R350" s="138"/>
      <c r="S350" s="138"/>
      <c r="T350" s="139"/>
      <c r="AT350" s="140" t="s">
        <v>84</v>
      </c>
      <c r="AU350" s="140" t="s">
        <v>45</v>
      </c>
      <c r="AV350" s="8" t="s">
        <v>45</v>
      </c>
      <c r="AW350" s="8" t="s">
        <v>17</v>
      </c>
      <c r="AX350" s="8" t="s">
        <v>44</v>
      </c>
      <c r="AY350" s="140" t="s">
        <v>73</v>
      </c>
    </row>
    <row r="351" spans="1:65" s="2" customFormat="1" ht="24.2" customHeight="1">
      <c r="A351" s="18"/>
      <c r="B351" s="19"/>
      <c r="C351" s="115" t="s">
        <v>556</v>
      </c>
      <c r="D351" s="115" t="s">
        <v>75</v>
      </c>
      <c r="E351" s="116" t="s">
        <v>557</v>
      </c>
      <c r="F351" s="117" t="s">
        <v>558</v>
      </c>
      <c r="G351" s="118" t="s">
        <v>156</v>
      </c>
      <c r="H351" s="119">
        <v>1</v>
      </c>
      <c r="I351" s="120"/>
      <c r="J351" s="120">
        <f>ROUND(I351*H351,2)</f>
        <v>0</v>
      </c>
      <c r="K351" s="117" t="s">
        <v>79</v>
      </c>
      <c r="L351" s="21"/>
      <c r="M351" s="121" t="s">
        <v>0</v>
      </c>
      <c r="N351" s="122" t="s">
        <v>25</v>
      </c>
      <c r="O351" s="123">
        <v>2.0640000000000001</v>
      </c>
      <c r="P351" s="123">
        <f>O351*H351</f>
        <v>2.0640000000000001</v>
      </c>
      <c r="Q351" s="123">
        <v>0.21734000000000001</v>
      </c>
      <c r="R351" s="123">
        <f>Q351*H351</f>
        <v>0.21734000000000001</v>
      </c>
      <c r="S351" s="123">
        <v>0</v>
      </c>
      <c r="T351" s="124">
        <f>S351*H351</f>
        <v>0</v>
      </c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R351" s="125" t="s">
        <v>80</v>
      </c>
      <c r="AT351" s="125" t="s">
        <v>75</v>
      </c>
      <c r="AU351" s="125" t="s">
        <v>45</v>
      </c>
      <c r="AY351" s="11" t="s">
        <v>73</v>
      </c>
      <c r="BE351" s="126">
        <f>IF(N351="základní",J351,0)</f>
        <v>0</v>
      </c>
      <c r="BF351" s="126">
        <f>IF(N351="snížená",J351,0)</f>
        <v>0</v>
      </c>
      <c r="BG351" s="126">
        <f>IF(N351="zákl. přenesená",J351,0)</f>
        <v>0</v>
      </c>
      <c r="BH351" s="126">
        <f>IF(N351="sníž. přenesená",J351,0)</f>
        <v>0</v>
      </c>
      <c r="BI351" s="126">
        <f>IF(N351="nulová",J351,0)</f>
        <v>0</v>
      </c>
      <c r="BJ351" s="11" t="s">
        <v>44</v>
      </c>
      <c r="BK351" s="126">
        <f>ROUND(I351*H351,2)</f>
        <v>0</v>
      </c>
      <c r="BL351" s="11" t="s">
        <v>80</v>
      </c>
      <c r="BM351" s="125" t="s">
        <v>559</v>
      </c>
    </row>
    <row r="352" spans="1:65" s="2" customFormat="1" ht="19.5">
      <c r="A352" s="18"/>
      <c r="B352" s="19"/>
      <c r="C352" s="20"/>
      <c r="D352" s="127" t="s">
        <v>81</v>
      </c>
      <c r="E352" s="20"/>
      <c r="F352" s="128" t="s">
        <v>558</v>
      </c>
      <c r="G352" s="20"/>
      <c r="H352" s="20"/>
      <c r="I352" s="20"/>
      <c r="J352" s="20"/>
      <c r="K352" s="20"/>
      <c r="L352" s="21"/>
      <c r="M352" s="129"/>
      <c r="N352" s="130"/>
      <c r="O352" s="28"/>
      <c r="P352" s="28"/>
      <c r="Q352" s="28"/>
      <c r="R352" s="28"/>
      <c r="S352" s="28"/>
      <c r="T352" s="29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T352" s="11" t="s">
        <v>81</v>
      </c>
      <c r="AU352" s="11" t="s">
        <v>45</v>
      </c>
    </row>
    <row r="353" spans="1:65" s="2" customFormat="1" ht="16.5" customHeight="1">
      <c r="A353" s="18"/>
      <c r="B353" s="19"/>
      <c r="C353" s="160" t="s">
        <v>560</v>
      </c>
      <c r="D353" s="160" t="s">
        <v>127</v>
      </c>
      <c r="E353" s="161" t="s">
        <v>561</v>
      </c>
      <c r="F353" s="162" t="s">
        <v>562</v>
      </c>
      <c r="G353" s="163" t="s">
        <v>156</v>
      </c>
      <c r="H353" s="164">
        <v>1</v>
      </c>
      <c r="I353" s="165"/>
      <c r="J353" s="165">
        <f>ROUND(I353*H353,2)</f>
        <v>0</v>
      </c>
      <c r="K353" s="162" t="s">
        <v>79</v>
      </c>
      <c r="L353" s="166"/>
      <c r="M353" s="167" t="s">
        <v>0</v>
      </c>
      <c r="N353" s="168" t="s">
        <v>25</v>
      </c>
      <c r="O353" s="123">
        <v>0</v>
      </c>
      <c r="P353" s="123">
        <f>O353*H353</f>
        <v>0</v>
      </c>
      <c r="Q353" s="123">
        <v>5.5300000000000002E-2</v>
      </c>
      <c r="R353" s="123">
        <f>Q353*H353</f>
        <v>5.5300000000000002E-2</v>
      </c>
      <c r="S353" s="123">
        <v>0</v>
      </c>
      <c r="T353" s="124">
        <f>S353*H353</f>
        <v>0</v>
      </c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R353" s="125" t="s">
        <v>90</v>
      </c>
      <c r="AT353" s="125" t="s">
        <v>127</v>
      </c>
      <c r="AU353" s="125" t="s">
        <v>45</v>
      </c>
      <c r="AY353" s="11" t="s">
        <v>73</v>
      </c>
      <c r="BE353" s="126">
        <f>IF(N353="základní",J353,0)</f>
        <v>0</v>
      </c>
      <c r="BF353" s="126">
        <f>IF(N353="snížená",J353,0)</f>
        <v>0</v>
      </c>
      <c r="BG353" s="126">
        <f>IF(N353="zákl. přenesená",J353,0)</f>
        <v>0</v>
      </c>
      <c r="BH353" s="126">
        <f>IF(N353="sníž. přenesená",J353,0)</f>
        <v>0</v>
      </c>
      <c r="BI353" s="126">
        <f>IF(N353="nulová",J353,0)</f>
        <v>0</v>
      </c>
      <c r="BJ353" s="11" t="s">
        <v>44</v>
      </c>
      <c r="BK353" s="126">
        <f>ROUND(I353*H353,2)</f>
        <v>0</v>
      </c>
      <c r="BL353" s="11" t="s">
        <v>80</v>
      </c>
      <c r="BM353" s="125" t="s">
        <v>563</v>
      </c>
    </row>
    <row r="354" spans="1:65" s="2" customFormat="1">
      <c r="A354" s="18"/>
      <c r="B354" s="19"/>
      <c r="C354" s="20"/>
      <c r="D354" s="127" t="s">
        <v>81</v>
      </c>
      <c r="E354" s="20"/>
      <c r="F354" s="128" t="s">
        <v>562</v>
      </c>
      <c r="G354" s="20"/>
      <c r="H354" s="20"/>
      <c r="I354" s="20"/>
      <c r="J354" s="20"/>
      <c r="K354" s="20"/>
      <c r="L354" s="21"/>
      <c r="M354" s="129"/>
      <c r="N354" s="130"/>
      <c r="O354" s="28"/>
      <c r="P354" s="28"/>
      <c r="Q354" s="28"/>
      <c r="R354" s="28"/>
      <c r="S354" s="28"/>
      <c r="T354" s="29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T354" s="11" t="s">
        <v>81</v>
      </c>
      <c r="AU354" s="11" t="s">
        <v>45</v>
      </c>
    </row>
    <row r="355" spans="1:65" s="2" customFormat="1" ht="24.2" customHeight="1">
      <c r="A355" s="18"/>
      <c r="B355" s="19"/>
      <c r="C355" s="115" t="s">
        <v>564</v>
      </c>
      <c r="D355" s="115" t="s">
        <v>75</v>
      </c>
      <c r="E355" s="116" t="s">
        <v>109</v>
      </c>
      <c r="F355" s="117" t="s">
        <v>565</v>
      </c>
      <c r="G355" s="118" t="s">
        <v>161</v>
      </c>
      <c r="H355" s="119">
        <v>1</v>
      </c>
      <c r="I355" s="120"/>
      <c r="J355" s="120">
        <f>ROUND(I355*H355,2)</f>
        <v>0</v>
      </c>
      <c r="K355" s="117" t="s">
        <v>0</v>
      </c>
      <c r="L355" s="21"/>
      <c r="M355" s="121" t="s">
        <v>0</v>
      </c>
      <c r="N355" s="122" t="s">
        <v>25</v>
      </c>
      <c r="O355" s="123">
        <v>0</v>
      </c>
      <c r="P355" s="123">
        <f>O355*H355</f>
        <v>0</v>
      </c>
      <c r="Q355" s="123">
        <v>0</v>
      </c>
      <c r="R355" s="123">
        <f>Q355*H355</f>
        <v>0</v>
      </c>
      <c r="S355" s="123">
        <v>0</v>
      </c>
      <c r="T355" s="124">
        <f>S355*H355</f>
        <v>0</v>
      </c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R355" s="125" t="s">
        <v>80</v>
      </c>
      <c r="AT355" s="125" t="s">
        <v>75</v>
      </c>
      <c r="AU355" s="125" t="s">
        <v>45</v>
      </c>
      <c r="AY355" s="11" t="s">
        <v>73</v>
      </c>
      <c r="BE355" s="126">
        <f>IF(N355="základní",J355,0)</f>
        <v>0</v>
      </c>
      <c r="BF355" s="126">
        <f>IF(N355="snížená",J355,0)</f>
        <v>0</v>
      </c>
      <c r="BG355" s="126">
        <f>IF(N355="zákl. přenesená",J355,0)</f>
        <v>0</v>
      </c>
      <c r="BH355" s="126">
        <f>IF(N355="sníž. přenesená",J355,0)</f>
        <v>0</v>
      </c>
      <c r="BI355" s="126">
        <f>IF(N355="nulová",J355,0)</f>
        <v>0</v>
      </c>
      <c r="BJ355" s="11" t="s">
        <v>44</v>
      </c>
      <c r="BK355" s="126">
        <f>ROUND(I355*H355,2)</f>
        <v>0</v>
      </c>
      <c r="BL355" s="11" t="s">
        <v>80</v>
      </c>
      <c r="BM355" s="125" t="s">
        <v>566</v>
      </c>
    </row>
    <row r="356" spans="1:65" s="2" customFormat="1">
      <c r="A356" s="18"/>
      <c r="B356" s="19"/>
      <c r="C356" s="20"/>
      <c r="D356" s="127" t="s">
        <v>81</v>
      </c>
      <c r="E356" s="20"/>
      <c r="F356" s="128" t="s">
        <v>565</v>
      </c>
      <c r="G356" s="20"/>
      <c r="H356" s="20"/>
      <c r="I356" s="20"/>
      <c r="J356" s="20"/>
      <c r="K356" s="20"/>
      <c r="L356" s="21"/>
      <c r="M356" s="129"/>
      <c r="N356" s="130"/>
      <c r="O356" s="28"/>
      <c r="P356" s="28"/>
      <c r="Q356" s="28"/>
      <c r="R356" s="28"/>
      <c r="S356" s="28"/>
      <c r="T356" s="29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T356" s="11" t="s">
        <v>81</v>
      </c>
      <c r="AU356" s="11" t="s">
        <v>45</v>
      </c>
    </row>
    <row r="357" spans="1:65" s="9" customFormat="1" ht="33.75">
      <c r="B357" s="141"/>
      <c r="C357" s="142"/>
      <c r="D357" s="127" t="s">
        <v>84</v>
      </c>
      <c r="E357" s="143" t="s">
        <v>0</v>
      </c>
      <c r="F357" s="144" t="s">
        <v>567</v>
      </c>
      <c r="G357" s="142"/>
      <c r="H357" s="143" t="s">
        <v>0</v>
      </c>
      <c r="I357" s="142"/>
      <c r="J357" s="142"/>
      <c r="K357" s="142"/>
      <c r="L357" s="145"/>
      <c r="M357" s="146"/>
      <c r="N357" s="147"/>
      <c r="O357" s="147"/>
      <c r="P357" s="147"/>
      <c r="Q357" s="147"/>
      <c r="R357" s="147"/>
      <c r="S357" s="147"/>
      <c r="T357" s="148"/>
      <c r="AT357" s="149" t="s">
        <v>84</v>
      </c>
      <c r="AU357" s="149" t="s">
        <v>45</v>
      </c>
      <c r="AV357" s="9" t="s">
        <v>44</v>
      </c>
      <c r="AW357" s="9" t="s">
        <v>17</v>
      </c>
      <c r="AX357" s="9" t="s">
        <v>43</v>
      </c>
      <c r="AY357" s="149" t="s">
        <v>73</v>
      </c>
    </row>
    <row r="358" spans="1:65" s="9" customFormat="1" ht="33.75">
      <c r="B358" s="141"/>
      <c r="C358" s="142"/>
      <c r="D358" s="127" t="s">
        <v>84</v>
      </c>
      <c r="E358" s="143" t="s">
        <v>0</v>
      </c>
      <c r="F358" s="144" t="s">
        <v>568</v>
      </c>
      <c r="G358" s="142"/>
      <c r="H358" s="143" t="s">
        <v>0</v>
      </c>
      <c r="I358" s="142"/>
      <c r="J358" s="142"/>
      <c r="K358" s="142"/>
      <c r="L358" s="145"/>
      <c r="M358" s="146"/>
      <c r="N358" s="147"/>
      <c r="O358" s="147"/>
      <c r="P358" s="147"/>
      <c r="Q358" s="147"/>
      <c r="R358" s="147"/>
      <c r="S358" s="147"/>
      <c r="T358" s="148"/>
      <c r="AT358" s="149" t="s">
        <v>84</v>
      </c>
      <c r="AU358" s="149" t="s">
        <v>45</v>
      </c>
      <c r="AV358" s="9" t="s">
        <v>44</v>
      </c>
      <c r="AW358" s="9" t="s">
        <v>17</v>
      </c>
      <c r="AX358" s="9" t="s">
        <v>43</v>
      </c>
      <c r="AY358" s="149" t="s">
        <v>73</v>
      </c>
    </row>
    <row r="359" spans="1:65" s="9" customFormat="1" ht="22.5">
      <c r="B359" s="141"/>
      <c r="C359" s="142"/>
      <c r="D359" s="127" t="s">
        <v>84</v>
      </c>
      <c r="E359" s="143" t="s">
        <v>0</v>
      </c>
      <c r="F359" s="144" t="s">
        <v>569</v>
      </c>
      <c r="G359" s="142"/>
      <c r="H359" s="143" t="s">
        <v>0</v>
      </c>
      <c r="I359" s="142"/>
      <c r="J359" s="142"/>
      <c r="K359" s="142"/>
      <c r="L359" s="145"/>
      <c r="M359" s="146"/>
      <c r="N359" s="147"/>
      <c r="O359" s="147"/>
      <c r="P359" s="147"/>
      <c r="Q359" s="147"/>
      <c r="R359" s="147"/>
      <c r="S359" s="147"/>
      <c r="T359" s="148"/>
      <c r="AT359" s="149" t="s">
        <v>84</v>
      </c>
      <c r="AU359" s="149" t="s">
        <v>45</v>
      </c>
      <c r="AV359" s="9" t="s">
        <v>44</v>
      </c>
      <c r="AW359" s="9" t="s">
        <v>17</v>
      </c>
      <c r="AX359" s="9" t="s">
        <v>43</v>
      </c>
      <c r="AY359" s="149" t="s">
        <v>73</v>
      </c>
    </row>
    <row r="360" spans="1:65" s="8" customFormat="1">
      <c r="B360" s="131"/>
      <c r="C360" s="132"/>
      <c r="D360" s="127" t="s">
        <v>84</v>
      </c>
      <c r="E360" s="133" t="s">
        <v>0</v>
      </c>
      <c r="F360" s="134" t="s">
        <v>44</v>
      </c>
      <c r="G360" s="132"/>
      <c r="H360" s="135">
        <v>1</v>
      </c>
      <c r="I360" s="132"/>
      <c r="J360" s="132"/>
      <c r="K360" s="132"/>
      <c r="L360" s="136"/>
      <c r="M360" s="137"/>
      <c r="N360" s="138"/>
      <c r="O360" s="138"/>
      <c r="P360" s="138"/>
      <c r="Q360" s="138"/>
      <c r="R360" s="138"/>
      <c r="S360" s="138"/>
      <c r="T360" s="139"/>
      <c r="AT360" s="140" t="s">
        <v>84</v>
      </c>
      <c r="AU360" s="140" t="s">
        <v>45</v>
      </c>
      <c r="AV360" s="8" t="s">
        <v>45</v>
      </c>
      <c r="AW360" s="8" t="s">
        <v>17</v>
      </c>
      <c r="AX360" s="8" t="s">
        <v>44</v>
      </c>
      <c r="AY360" s="140" t="s">
        <v>73</v>
      </c>
    </row>
    <row r="361" spans="1:65" s="2" customFormat="1" ht="37.9" customHeight="1">
      <c r="A361" s="18"/>
      <c r="B361" s="19"/>
      <c r="C361" s="115" t="s">
        <v>570</v>
      </c>
      <c r="D361" s="115" t="s">
        <v>75</v>
      </c>
      <c r="E361" s="116" t="s">
        <v>160</v>
      </c>
      <c r="F361" s="117" t="s">
        <v>571</v>
      </c>
      <c r="G361" s="118" t="s">
        <v>161</v>
      </c>
      <c r="H361" s="119">
        <v>1</v>
      </c>
      <c r="I361" s="120"/>
      <c r="J361" s="120">
        <f>ROUND(I361*H361,2)</f>
        <v>0</v>
      </c>
      <c r="K361" s="117" t="s">
        <v>0</v>
      </c>
      <c r="L361" s="21"/>
      <c r="M361" s="121" t="s">
        <v>0</v>
      </c>
      <c r="N361" s="122" t="s">
        <v>25</v>
      </c>
      <c r="O361" s="123">
        <v>0</v>
      </c>
      <c r="P361" s="123">
        <f>O361*H361</f>
        <v>0</v>
      </c>
      <c r="Q361" s="123">
        <v>2</v>
      </c>
      <c r="R361" s="123">
        <f>Q361*H361</f>
        <v>2</v>
      </c>
      <c r="S361" s="123">
        <v>0</v>
      </c>
      <c r="T361" s="124">
        <f>S361*H361</f>
        <v>0</v>
      </c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R361" s="125" t="s">
        <v>80</v>
      </c>
      <c r="AT361" s="125" t="s">
        <v>75</v>
      </c>
      <c r="AU361" s="125" t="s">
        <v>45</v>
      </c>
      <c r="AY361" s="11" t="s">
        <v>73</v>
      </c>
      <c r="BE361" s="126">
        <f>IF(N361="základní",J361,0)</f>
        <v>0</v>
      </c>
      <c r="BF361" s="126">
        <f>IF(N361="snížená",J361,0)</f>
        <v>0</v>
      </c>
      <c r="BG361" s="126">
        <f>IF(N361="zákl. přenesená",J361,0)</f>
        <v>0</v>
      </c>
      <c r="BH361" s="126">
        <f>IF(N361="sníž. přenesená",J361,0)</f>
        <v>0</v>
      </c>
      <c r="BI361" s="126">
        <f>IF(N361="nulová",J361,0)</f>
        <v>0</v>
      </c>
      <c r="BJ361" s="11" t="s">
        <v>44</v>
      </c>
      <c r="BK361" s="126">
        <f>ROUND(I361*H361,2)</f>
        <v>0</v>
      </c>
      <c r="BL361" s="11" t="s">
        <v>80</v>
      </c>
      <c r="BM361" s="125" t="s">
        <v>572</v>
      </c>
    </row>
    <row r="362" spans="1:65" s="2" customFormat="1" ht="19.5">
      <c r="A362" s="18"/>
      <c r="B362" s="19"/>
      <c r="C362" s="20"/>
      <c r="D362" s="127" t="s">
        <v>81</v>
      </c>
      <c r="E362" s="20"/>
      <c r="F362" s="128" t="s">
        <v>571</v>
      </c>
      <c r="G362" s="20"/>
      <c r="H362" s="20"/>
      <c r="I362" s="20"/>
      <c r="J362" s="20"/>
      <c r="K362" s="20"/>
      <c r="L362" s="21"/>
      <c r="M362" s="129"/>
      <c r="N362" s="130"/>
      <c r="O362" s="28"/>
      <c r="P362" s="28"/>
      <c r="Q362" s="28"/>
      <c r="R362" s="28"/>
      <c r="S362" s="28"/>
      <c r="T362" s="29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T362" s="11" t="s">
        <v>81</v>
      </c>
      <c r="AU362" s="11" t="s">
        <v>45</v>
      </c>
    </row>
    <row r="363" spans="1:65" s="9" customFormat="1" ht="33.75">
      <c r="B363" s="141"/>
      <c r="C363" s="142"/>
      <c r="D363" s="127" t="s">
        <v>84</v>
      </c>
      <c r="E363" s="143" t="s">
        <v>0</v>
      </c>
      <c r="F363" s="144" t="s">
        <v>573</v>
      </c>
      <c r="G363" s="142"/>
      <c r="H363" s="143" t="s">
        <v>0</v>
      </c>
      <c r="I363" s="142"/>
      <c r="J363" s="142"/>
      <c r="K363" s="142"/>
      <c r="L363" s="145"/>
      <c r="M363" s="146"/>
      <c r="N363" s="147"/>
      <c r="O363" s="147"/>
      <c r="P363" s="147"/>
      <c r="Q363" s="147"/>
      <c r="R363" s="147"/>
      <c r="S363" s="147"/>
      <c r="T363" s="148"/>
      <c r="AT363" s="149" t="s">
        <v>84</v>
      </c>
      <c r="AU363" s="149" t="s">
        <v>45</v>
      </c>
      <c r="AV363" s="9" t="s">
        <v>44</v>
      </c>
      <c r="AW363" s="9" t="s">
        <v>17</v>
      </c>
      <c r="AX363" s="9" t="s">
        <v>43</v>
      </c>
      <c r="AY363" s="149" t="s">
        <v>73</v>
      </c>
    </row>
    <row r="364" spans="1:65" s="9" customFormat="1" ht="22.5">
      <c r="B364" s="141"/>
      <c r="C364" s="142"/>
      <c r="D364" s="127" t="s">
        <v>84</v>
      </c>
      <c r="E364" s="143" t="s">
        <v>0</v>
      </c>
      <c r="F364" s="144" t="s">
        <v>574</v>
      </c>
      <c r="G364" s="142"/>
      <c r="H364" s="143" t="s">
        <v>0</v>
      </c>
      <c r="I364" s="142"/>
      <c r="J364" s="142"/>
      <c r="K364" s="142"/>
      <c r="L364" s="145"/>
      <c r="M364" s="146"/>
      <c r="N364" s="147"/>
      <c r="O364" s="147"/>
      <c r="P364" s="147"/>
      <c r="Q364" s="147"/>
      <c r="R364" s="147"/>
      <c r="S364" s="147"/>
      <c r="T364" s="148"/>
      <c r="AT364" s="149" t="s">
        <v>84</v>
      </c>
      <c r="AU364" s="149" t="s">
        <v>45</v>
      </c>
      <c r="AV364" s="9" t="s">
        <v>44</v>
      </c>
      <c r="AW364" s="9" t="s">
        <v>17</v>
      </c>
      <c r="AX364" s="9" t="s">
        <v>43</v>
      </c>
      <c r="AY364" s="149" t="s">
        <v>73</v>
      </c>
    </row>
    <row r="365" spans="1:65" s="9" customFormat="1" ht="22.5">
      <c r="B365" s="141"/>
      <c r="C365" s="142"/>
      <c r="D365" s="127" t="s">
        <v>84</v>
      </c>
      <c r="E365" s="143" t="s">
        <v>0</v>
      </c>
      <c r="F365" s="144" t="s">
        <v>575</v>
      </c>
      <c r="G365" s="142"/>
      <c r="H365" s="143" t="s">
        <v>0</v>
      </c>
      <c r="I365" s="142"/>
      <c r="J365" s="142"/>
      <c r="K365" s="142"/>
      <c r="L365" s="145"/>
      <c r="M365" s="146"/>
      <c r="N365" s="147"/>
      <c r="O365" s="147"/>
      <c r="P365" s="147"/>
      <c r="Q365" s="147"/>
      <c r="R365" s="147"/>
      <c r="S365" s="147"/>
      <c r="T365" s="148"/>
      <c r="AT365" s="149" t="s">
        <v>84</v>
      </c>
      <c r="AU365" s="149" t="s">
        <v>45</v>
      </c>
      <c r="AV365" s="9" t="s">
        <v>44</v>
      </c>
      <c r="AW365" s="9" t="s">
        <v>17</v>
      </c>
      <c r="AX365" s="9" t="s">
        <v>43</v>
      </c>
      <c r="AY365" s="149" t="s">
        <v>73</v>
      </c>
    </row>
    <row r="366" spans="1:65" s="9" customFormat="1" ht="33.75">
      <c r="B366" s="141"/>
      <c r="C366" s="142"/>
      <c r="D366" s="127" t="s">
        <v>84</v>
      </c>
      <c r="E366" s="143" t="s">
        <v>0</v>
      </c>
      <c r="F366" s="144" t="s">
        <v>576</v>
      </c>
      <c r="G366" s="142"/>
      <c r="H366" s="143" t="s">
        <v>0</v>
      </c>
      <c r="I366" s="142"/>
      <c r="J366" s="142"/>
      <c r="K366" s="142"/>
      <c r="L366" s="145"/>
      <c r="M366" s="146"/>
      <c r="N366" s="147"/>
      <c r="O366" s="147"/>
      <c r="P366" s="147"/>
      <c r="Q366" s="147"/>
      <c r="R366" s="147"/>
      <c r="S366" s="147"/>
      <c r="T366" s="148"/>
      <c r="AT366" s="149" t="s">
        <v>84</v>
      </c>
      <c r="AU366" s="149" t="s">
        <v>45</v>
      </c>
      <c r="AV366" s="9" t="s">
        <v>44</v>
      </c>
      <c r="AW366" s="9" t="s">
        <v>17</v>
      </c>
      <c r="AX366" s="9" t="s">
        <v>43</v>
      </c>
      <c r="AY366" s="149" t="s">
        <v>73</v>
      </c>
    </row>
    <row r="367" spans="1:65" s="9" customFormat="1" ht="33.75">
      <c r="B367" s="141"/>
      <c r="C367" s="142"/>
      <c r="D367" s="127" t="s">
        <v>84</v>
      </c>
      <c r="E367" s="143" t="s">
        <v>0</v>
      </c>
      <c r="F367" s="144" t="s">
        <v>577</v>
      </c>
      <c r="G367" s="142"/>
      <c r="H367" s="143" t="s">
        <v>0</v>
      </c>
      <c r="I367" s="142"/>
      <c r="J367" s="142"/>
      <c r="K367" s="142"/>
      <c r="L367" s="145"/>
      <c r="M367" s="146"/>
      <c r="N367" s="147"/>
      <c r="O367" s="147"/>
      <c r="P367" s="147"/>
      <c r="Q367" s="147"/>
      <c r="R367" s="147"/>
      <c r="S367" s="147"/>
      <c r="T367" s="148"/>
      <c r="AT367" s="149" t="s">
        <v>84</v>
      </c>
      <c r="AU367" s="149" t="s">
        <v>45</v>
      </c>
      <c r="AV367" s="9" t="s">
        <v>44</v>
      </c>
      <c r="AW367" s="9" t="s">
        <v>17</v>
      </c>
      <c r="AX367" s="9" t="s">
        <v>43</v>
      </c>
      <c r="AY367" s="149" t="s">
        <v>73</v>
      </c>
    </row>
    <row r="368" spans="1:65" s="8" customFormat="1">
      <c r="B368" s="131"/>
      <c r="C368" s="132"/>
      <c r="D368" s="127" t="s">
        <v>84</v>
      </c>
      <c r="E368" s="133" t="s">
        <v>0</v>
      </c>
      <c r="F368" s="134" t="s">
        <v>44</v>
      </c>
      <c r="G368" s="132"/>
      <c r="H368" s="135">
        <v>1</v>
      </c>
      <c r="I368" s="132"/>
      <c r="J368" s="132"/>
      <c r="K368" s="132"/>
      <c r="L368" s="136"/>
      <c r="M368" s="137"/>
      <c r="N368" s="138"/>
      <c r="O368" s="138"/>
      <c r="P368" s="138"/>
      <c r="Q368" s="138"/>
      <c r="R368" s="138"/>
      <c r="S368" s="138"/>
      <c r="T368" s="139"/>
      <c r="AT368" s="140" t="s">
        <v>84</v>
      </c>
      <c r="AU368" s="140" t="s">
        <v>45</v>
      </c>
      <c r="AV368" s="8" t="s">
        <v>45</v>
      </c>
      <c r="AW368" s="8" t="s">
        <v>17</v>
      </c>
      <c r="AX368" s="8" t="s">
        <v>44</v>
      </c>
      <c r="AY368" s="140" t="s">
        <v>73</v>
      </c>
    </row>
    <row r="369" spans="1:65" s="2" customFormat="1" ht="24.2" customHeight="1">
      <c r="A369" s="18"/>
      <c r="B369" s="19"/>
      <c r="C369" s="115" t="s">
        <v>578</v>
      </c>
      <c r="D369" s="115" t="s">
        <v>75</v>
      </c>
      <c r="E369" s="116" t="s">
        <v>579</v>
      </c>
      <c r="F369" s="117" t="s">
        <v>580</v>
      </c>
      <c r="G369" s="118" t="s">
        <v>161</v>
      </c>
      <c r="H369" s="119">
        <v>1</v>
      </c>
      <c r="I369" s="120"/>
      <c r="J369" s="120">
        <f>ROUND(I369*H369,2)</f>
        <v>0</v>
      </c>
      <c r="K369" s="117" t="s">
        <v>0</v>
      </c>
      <c r="L369" s="21"/>
      <c r="M369" s="121" t="s">
        <v>0</v>
      </c>
      <c r="N369" s="122" t="s">
        <v>25</v>
      </c>
      <c r="O369" s="123">
        <v>0</v>
      </c>
      <c r="P369" s="123">
        <f>O369*H369</f>
        <v>0</v>
      </c>
      <c r="Q369" s="123">
        <v>69</v>
      </c>
      <c r="R369" s="123">
        <f>Q369*H369</f>
        <v>69</v>
      </c>
      <c r="S369" s="123">
        <v>0</v>
      </c>
      <c r="T369" s="124">
        <f>S369*H369</f>
        <v>0</v>
      </c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R369" s="125" t="s">
        <v>80</v>
      </c>
      <c r="AT369" s="125" t="s">
        <v>75</v>
      </c>
      <c r="AU369" s="125" t="s">
        <v>45</v>
      </c>
      <c r="AY369" s="11" t="s">
        <v>73</v>
      </c>
      <c r="BE369" s="126">
        <f>IF(N369="základní",J369,0)</f>
        <v>0</v>
      </c>
      <c r="BF369" s="126">
        <f>IF(N369="snížená",J369,0)</f>
        <v>0</v>
      </c>
      <c r="BG369" s="126">
        <f>IF(N369="zákl. přenesená",J369,0)</f>
        <v>0</v>
      </c>
      <c r="BH369" s="126">
        <f>IF(N369="sníž. přenesená",J369,0)</f>
        <v>0</v>
      </c>
      <c r="BI369" s="126">
        <f>IF(N369="nulová",J369,0)</f>
        <v>0</v>
      </c>
      <c r="BJ369" s="11" t="s">
        <v>44</v>
      </c>
      <c r="BK369" s="126">
        <f>ROUND(I369*H369,2)</f>
        <v>0</v>
      </c>
      <c r="BL369" s="11" t="s">
        <v>80</v>
      </c>
      <c r="BM369" s="125" t="s">
        <v>581</v>
      </c>
    </row>
    <row r="370" spans="1:65" s="2" customFormat="1" ht="19.5">
      <c r="A370" s="18"/>
      <c r="B370" s="19"/>
      <c r="C370" s="20"/>
      <c r="D370" s="127" t="s">
        <v>81</v>
      </c>
      <c r="E370" s="20"/>
      <c r="F370" s="128" t="s">
        <v>580</v>
      </c>
      <c r="G370" s="20"/>
      <c r="H370" s="20"/>
      <c r="I370" s="20"/>
      <c r="J370" s="20"/>
      <c r="K370" s="20"/>
      <c r="L370" s="21"/>
      <c r="M370" s="129"/>
      <c r="N370" s="130"/>
      <c r="O370" s="28"/>
      <c r="P370" s="28"/>
      <c r="Q370" s="28"/>
      <c r="R370" s="28"/>
      <c r="S370" s="28"/>
      <c r="T370" s="29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T370" s="11" t="s">
        <v>81</v>
      </c>
      <c r="AU370" s="11" t="s">
        <v>45</v>
      </c>
    </row>
    <row r="371" spans="1:65" s="9" customFormat="1" ht="22.5">
      <c r="B371" s="141"/>
      <c r="C371" s="142"/>
      <c r="D371" s="127" t="s">
        <v>84</v>
      </c>
      <c r="E371" s="143" t="s">
        <v>0</v>
      </c>
      <c r="F371" s="144" t="s">
        <v>582</v>
      </c>
      <c r="G371" s="142"/>
      <c r="H371" s="143" t="s">
        <v>0</v>
      </c>
      <c r="I371" s="142"/>
      <c r="J371" s="142"/>
      <c r="K371" s="142"/>
      <c r="L371" s="145"/>
      <c r="M371" s="146"/>
      <c r="N371" s="147"/>
      <c r="O371" s="147"/>
      <c r="P371" s="147"/>
      <c r="Q371" s="147"/>
      <c r="R371" s="147"/>
      <c r="S371" s="147"/>
      <c r="T371" s="148"/>
      <c r="AT371" s="149" t="s">
        <v>84</v>
      </c>
      <c r="AU371" s="149" t="s">
        <v>45</v>
      </c>
      <c r="AV371" s="9" t="s">
        <v>44</v>
      </c>
      <c r="AW371" s="9" t="s">
        <v>17</v>
      </c>
      <c r="AX371" s="9" t="s">
        <v>43</v>
      </c>
      <c r="AY371" s="149" t="s">
        <v>73</v>
      </c>
    </row>
    <row r="372" spans="1:65" s="9" customFormat="1" ht="22.5">
      <c r="B372" s="141"/>
      <c r="C372" s="142"/>
      <c r="D372" s="127" t="s">
        <v>84</v>
      </c>
      <c r="E372" s="143" t="s">
        <v>0</v>
      </c>
      <c r="F372" s="144" t="s">
        <v>583</v>
      </c>
      <c r="G372" s="142"/>
      <c r="H372" s="143" t="s">
        <v>0</v>
      </c>
      <c r="I372" s="142"/>
      <c r="J372" s="142"/>
      <c r="K372" s="142"/>
      <c r="L372" s="145"/>
      <c r="M372" s="146"/>
      <c r="N372" s="147"/>
      <c r="O372" s="147"/>
      <c r="P372" s="147"/>
      <c r="Q372" s="147"/>
      <c r="R372" s="147"/>
      <c r="S372" s="147"/>
      <c r="T372" s="148"/>
      <c r="AT372" s="149" t="s">
        <v>84</v>
      </c>
      <c r="AU372" s="149" t="s">
        <v>45</v>
      </c>
      <c r="AV372" s="9" t="s">
        <v>44</v>
      </c>
      <c r="AW372" s="9" t="s">
        <v>17</v>
      </c>
      <c r="AX372" s="9" t="s">
        <v>43</v>
      </c>
      <c r="AY372" s="149" t="s">
        <v>73</v>
      </c>
    </row>
    <row r="373" spans="1:65" s="9" customFormat="1" ht="22.5">
      <c r="B373" s="141"/>
      <c r="C373" s="142"/>
      <c r="D373" s="127" t="s">
        <v>84</v>
      </c>
      <c r="E373" s="143" t="s">
        <v>0</v>
      </c>
      <c r="F373" s="144" t="s">
        <v>584</v>
      </c>
      <c r="G373" s="142"/>
      <c r="H373" s="143" t="s">
        <v>0</v>
      </c>
      <c r="I373" s="142"/>
      <c r="J373" s="142"/>
      <c r="K373" s="142"/>
      <c r="L373" s="145"/>
      <c r="M373" s="146"/>
      <c r="N373" s="147"/>
      <c r="O373" s="147"/>
      <c r="P373" s="147"/>
      <c r="Q373" s="147"/>
      <c r="R373" s="147"/>
      <c r="S373" s="147"/>
      <c r="T373" s="148"/>
      <c r="AT373" s="149" t="s">
        <v>84</v>
      </c>
      <c r="AU373" s="149" t="s">
        <v>45</v>
      </c>
      <c r="AV373" s="9" t="s">
        <v>44</v>
      </c>
      <c r="AW373" s="9" t="s">
        <v>17</v>
      </c>
      <c r="AX373" s="9" t="s">
        <v>43</v>
      </c>
      <c r="AY373" s="149" t="s">
        <v>73</v>
      </c>
    </row>
    <row r="374" spans="1:65" s="9" customFormat="1">
      <c r="B374" s="141"/>
      <c r="C374" s="142"/>
      <c r="D374" s="127" t="s">
        <v>84</v>
      </c>
      <c r="E374" s="143" t="s">
        <v>0</v>
      </c>
      <c r="F374" s="144" t="s">
        <v>585</v>
      </c>
      <c r="G374" s="142"/>
      <c r="H374" s="143" t="s">
        <v>0</v>
      </c>
      <c r="I374" s="142"/>
      <c r="J374" s="142"/>
      <c r="K374" s="142"/>
      <c r="L374" s="145"/>
      <c r="M374" s="146"/>
      <c r="N374" s="147"/>
      <c r="O374" s="147"/>
      <c r="P374" s="147"/>
      <c r="Q374" s="147"/>
      <c r="R374" s="147"/>
      <c r="S374" s="147"/>
      <c r="T374" s="148"/>
      <c r="AT374" s="149" t="s">
        <v>84</v>
      </c>
      <c r="AU374" s="149" t="s">
        <v>45</v>
      </c>
      <c r="AV374" s="9" t="s">
        <v>44</v>
      </c>
      <c r="AW374" s="9" t="s">
        <v>17</v>
      </c>
      <c r="AX374" s="9" t="s">
        <v>43</v>
      </c>
      <c r="AY374" s="149" t="s">
        <v>73</v>
      </c>
    </row>
    <row r="375" spans="1:65" s="9" customFormat="1" ht="33.75">
      <c r="B375" s="141"/>
      <c r="C375" s="142"/>
      <c r="D375" s="127" t="s">
        <v>84</v>
      </c>
      <c r="E375" s="143" t="s">
        <v>0</v>
      </c>
      <c r="F375" s="144" t="s">
        <v>586</v>
      </c>
      <c r="G375" s="142"/>
      <c r="H375" s="143" t="s">
        <v>0</v>
      </c>
      <c r="I375" s="142"/>
      <c r="J375" s="142"/>
      <c r="K375" s="142"/>
      <c r="L375" s="145"/>
      <c r="M375" s="146"/>
      <c r="N375" s="147"/>
      <c r="O375" s="147"/>
      <c r="P375" s="147"/>
      <c r="Q375" s="147"/>
      <c r="R375" s="147"/>
      <c r="S375" s="147"/>
      <c r="T375" s="148"/>
      <c r="AT375" s="149" t="s">
        <v>84</v>
      </c>
      <c r="AU375" s="149" t="s">
        <v>45</v>
      </c>
      <c r="AV375" s="9" t="s">
        <v>44</v>
      </c>
      <c r="AW375" s="9" t="s">
        <v>17</v>
      </c>
      <c r="AX375" s="9" t="s">
        <v>43</v>
      </c>
      <c r="AY375" s="149" t="s">
        <v>73</v>
      </c>
    </row>
    <row r="376" spans="1:65" s="8" customFormat="1">
      <c r="B376" s="131"/>
      <c r="C376" s="132"/>
      <c r="D376" s="127" t="s">
        <v>84</v>
      </c>
      <c r="E376" s="133" t="s">
        <v>0</v>
      </c>
      <c r="F376" s="134" t="s">
        <v>44</v>
      </c>
      <c r="G376" s="132"/>
      <c r="H376" s="135">
        <v>1</v>
      </c>
      <c r="I376" s="132"/>
      <c r="J376" s="132"/>
      <c r="K376" s="132"/>
      <c r="L376" s="136"/>
      <c r="M376" s="137"/>
      <c r="N376" s="138"/>
      <c r="O376" s="138"/>
      <c r="P376" s="138"/>
      <c r="Q376" s="138"/>
      <c r="R376" s="138"/>
      <c r="S376" s="138"/>
      <c r="T376" s="139"/>
      <c r="AT376" s="140" t="s">
        <v>84</v>
      </c>
      <c r="AU376" s="140" t="s">
        <v>45</v>
      </c>
      <c r="AV376" s="8" t="s">
        <v>45</v>
      </c>
      <c r="AW376" s="8" t="s">
        <v>17</v>
      </c>
      <c r="AX376" s="8" t="s">
        <v>44</v>
      </c>
      <c r="AY376" s="140" t="s">
        <v>73</v>
      </c>
    </row>
    <row r="377" spans="1:65" s="7" customFormat="1" ht="22.9" customHeight="1">
      <c r="B377" s="100"/>
      <c r="C377" s="101"/>
      <c r="D377" s="102" t="s">
        <v>42</v>
      </c>
      <c r="E377" s="113" t="s">
        <v>95</v>
      </c>
      <c r="F377" s="113" t="s">
        <v>142</v>
      </c>
      <c r="G377" s="101"/>
      <c r="H377" s="101"/>
      <c r="I377" s="101"/>
      <c r="J377" s="114">
        <f>BK377</f>
        <v>0</v>
      </c>
      <c r="K377" s="101"/>
      <c r="L377" s="105"/>
      <c r="M377" s="106"/>
      <c r="N377" s="107"/>
      <c r="O377" s="107"/>
      <c r="P377" s="108">
        <f>SUM(P378:P390)</f>
        <v>18.815000000000001</v>
      </c>
      <c r="Q377" s="107"/>
      <c r="R377" s="108">
        <f>SUM(R378:R390)</f>
        <v>8.0950000000000015E-3</v>
      </c>
      <c r="S377" s="107"/>
      <c r="T377" s="109">
        <f>SUM(T378:T390)</f>
        <v>7.0000000000000007E-2</v>
      </c>
      <c r="AR377" s="110" t="s">
        <v>44</v>
      </c>
      <c r="AT377" s="111" t="s">
        <v>42</v>
      </c>
      <c r="AU377" s="111" t="s">
        <v>44</v>
      </c>
      <c r="AY377" s="110" t="s">
        <v>73</v>
      </c>
      <c r="BK377" s="112">
        <f>SUM(BK378:BK390)</f>
        <v>0</v>
      </c>
    </row>
    <row r="378" spans="1:65" s="2" customFormat="1" ht="24.2" customHeight="1">
      <c r="A378" s="18"/>
      <c r="B378" s="19"/>
      <c r="C378" s="115" t="s">
        <v>587</v>
      </c>
      <c r="D378" s="115" t="s">
        <v>75</v>
      </c>
      <c r="E378" s="116" t="s">
        <v>588</v>
      </c>
      <c r="F378" s="117" t="s">
        <v>589</v>
      </c>
      <c r="G378" s="118" t="s">
        <v>93</v>
      </c>
      <c r="H378" s="119">
        <v>37.5</v>
      </c>
      <c r="I378" s="120"/>
      <c r="J378" s="120">
        <f>ROUND(I378*H378,2)</f>
        <v>0</v>
      </c>
      <c r="K378" s="117" t="s">
        <v>79</v>
      </c>
      <c r="L378" s="21"/>
      <c r="M378" s="121" t="s">
        <v>0</v>
      </c>
      <c r="N378" s="122" t="s">
        <v>25</v>
      </c>
      <c r="O378" s="123">
        <v>0.12</v>
      </c>
      <c r="P378" s="123">
        <f>O378*H378</f>
        <v>4.5</v>
      </c>
      <c r="Q378" s="123">
        <v>0</v>
      </c>
      <c r="R378" s="123">
        <f>Q378*H378</f>
        <v>0</v>
      </c>
      <c r="S378" s="123">
        <v>0</v>
      </c>
      <c r="T378" s="124">
        <f>S378*H378</f>
        <v>0</v>
      </c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R378" s="125" t="s">
        <v>80</v>
      </c>
      <c r="AT378" s="125" t="s">
        <v>75</v>
      </c>
      <c r="AU378" s="125" t="s">
        <v>45</v>
      </c>
      <c r="AY378" s="11" t="s">
        <v>73</v>
      </c>
      <c r="BE378" s="126">
        <f>IF(N378="základní",J378,0)</f>
        <v>0</v>
      </c>
      <c r="BF378" s="126">
        <f>IF(N378="snížená",J378,0)</f>
        <v>0</v>
      </c>
      <c r="BG378" s="126">
        <f>IF(N378="zákl. přenesená",J378,0)</f>
        <v>0</v>
      </c>
      <c r="BH378" s="126">
        <f>IF(N378="sníž. přenesená",J378,0)</f>
        <v>0</v>
      </c>
      <c r="BI378" s="126">
        <f>IF(N378="nulová",J378,0)</f>
        <v>0</v>
      </c>
      <c r="BJ378" s="11" t="s">
        <v>44</v>
      </c>
      <c r="BK378" s="126">
        <f>ROUND(I378*H378,2)</f>
        <v>0</v>
      </c>
      <c r="BL378" s="11" t="s">
        <v>80</v>
      </c>
      <c r="BM378" s="125" t="s">
        <v>590</v>
      </c>
    </row>
    <row r="379" spans="1:65" s="2" customFormat="1" ht="19.5">
      <c r="A379" s="18"/>
      <c r="B379" s="19"/>
      <c r="C379" s="20"/>
      <c r="D379" s="127" t="s">
        <v>81</v>
      </c>
      <c r="E379" s="20"/>
      <c r="F379" s="128" t="s">
        <v>591</v>
      </c>
      <c r="G379" s="20"/>
      <c r="H379" s="20"/>
      <c r="I379" s="20"/>
      <c r="J379" s="20"/>
      <c r="K379" s="20"/>
      <c r="L379" s="21"/>
      <c r="M379" s="129"/>
      <c r="N379" s="130"/>
      <c r="O379" s="28"/>
      <c r="P379" s="28"/>
      <c r="Q379" s="28"/>
      <c r="R379" s="28"/>
      <c r="S379" s="28"/>
      <c r="T379" s="29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T379" s="11" t="s">
        <v>81</v>
      </c>
      <c r="AU379" s="11" t="s">
        <v>45</v>
      </c>
    </row>
    <row r="380" spans="1:65" s="8" customFormat="1">
      <c r="B380" s="131"/>
      <c r="C380" s="132"/>
      <c r="D380" s="127" t="s">
        <v>84</v>
      </c>
      <c r="E380" s="133" t="s">
        <v>0</v>
      </c>
      <c r="F380" s="134" t="s">
        <v>592</v>
      </c>
      <c r="G380" s="132"/>
      <c r="H380" s="135">
        <v>37.5</v>
      </c>
      <c r="I380" s="132"/>
      <c r="J380" s="132"/>
      <c r="K380" s="132"/>
      <c r="L380" s="136"/>
      <c r="M380" s="137"/>
      <c r="N380" s="138"/>
      <c r="O380" s="138"/>
      <c r="P380" s="138"/>
      <c r="Q380" s="138"/>
      <c r="R380" s="138"/>
      <c r="S380" s="138"/>
      <c r="T380" s="139"/>
      <c r="AT380" s="140" t="s">
        <v>84</v>
      </c>
      <c r="AU380" s="140" t="s">
        <v>45</v>
      </c>
      <c r="AV380" s="8" t="s">
        <v>45</v>
      </c>
      <c r="AW380" s="8" t="s">
        <v>17</v>
      </c>
      <c r="AX380" s="8" t="s">
        <v>44</v>
      </c>
      <c r="AY380" s="140" t="s">
        <v>73</v>
      </c>
    </row>
    <row r="381" spans="1:65" s="2" customFormat="1" ht="24.2" customHeight="1">
      <c r="A381" s="18"/>
      <c r="B381" s="19"/>
      <c r="C381" s="115" t="s">
        <v>593</v>
      </c>
      <c r="D381" s="115" t="s">
        <v>75</v>
      </c>
      <c r="E381" s="116" t="s">
        <v>151</v>
      </c>
      <c r="F381" s="117" t="s">
        <v>152</v>
      </c>
      <c r="G381" s="118" t="s">
        <v>93</v>
      </c>
      <c r="H381" s="119">
        <v>37.5</v>
      </c>
      <c r="I381" s="120"/>
      <c r="J381" s="120">
        <f>ROUND(I381*H381,2)</f>
        <v>0</v>
      </c>
      <c r="K381" s="117" t="s">
        <v>79</v>
      </c>
      <c r="L381" s="21"/>
      <c r="M381" s="121" t="s">
        <v>0</v>
      </c>
      <c r="N381" s="122" t="s">
        <v>25</v>
      </c>
      <c r="O381" s="123">
        <v>7.2999999999999995E-2</v>
      </c>
      <c r="P381" s="123">
        <f>O381*H381</f>
        <v>2.7374999999999998</v>
      </c>
      <c r="Q381" s="123">
        <v>1.1E-4</v>
      </c>
      <c r="R381" s="123">
        <f>Q381*H381</f>
        <v>4.1250000000000002E-3</v>
      </c>
      <c r="S381" s="123">
        <v>0</v>
      </c>
      <c r="T381" s="124">
        <f>S381*H381</f>
        <v>0</v>
      </c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R381" s="125" t="s">
        <v>80</v>
      </c>
      <c r="AT381" s="125" t="s">
        <v>75</v>
      </c>
      <c r="AU381" s="125" t="s">
        <v>45</v>
      </c>
      <c r="AY381" s="11" t="s">
        <v>73</v>
      </c>
      <c r="BE381" s="126">
        <f>IF(N381="základní",J381,0)</f>
        <v>0</v>
      </c>
      <c r="BF381" s="126">
        <f>IF(N381="snížená",J381,0)</f>
        <v>0</v>
      </c>
      <c r="BG381" s="126">
        <f>IF(N381="zákl. přenesená",J381,0)</f>
        <v>0</v>
      </c>
      <c r="BH381" s="126">
        <f>IF(N381="sníž. přenesená",J381,0)</f>
        <v>0</v>
      </c>
      <c r="BI381" s="126">
        <f>IF(N381="nulová",J381,0)</f>
        <v>0</v>
      </c>
      <c r="BJ381" s="11" t="s">
        <v>44</v>
      </c>
      <c r="BK381" s="126">
        <f>ROUND(I381*H381,2)</f>
        <v>0</v>
      </c>
      <c r="BL381" s="11" t="s">
        <v>80</v>
      </c>
      <c r="BM381" s="125" t="s">
        <v>594</v>
      </c>
    </row>
    <row r="382" spans="1:65" s="2" customFormat="1" ht="29.25">
      <c r="A382" s="18"/>
      <c r="B382" s="19"/>
      <c r="C382" s="20"/>
      <c r="D382" s="127" t="s">
        <v>81</v>
      </c>
      <c r="E382" s="20"/>
      <c r="F382" s="128" t="s">
        <v>153</v>
      </c>
      <c r="G382" s="20"/>
      <c r="H382" s="20"/>
      <c r="I382" s="20"/>
      <c r="J382" s="20"/>
      <c r="K382" s="20"/>
      <c r="L382" s="21"/>
      <c r="M382" s="129"/>
      <c r="N382" s="130"/>
      <c r="O382" s="28"/>
      <c r="P382" s="28"/>
      <c r="Q382" s="28"/>
      <c r="R382" s="28"/>
      <c r="S382" s="28"/>
      <c r="T382" s="29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T382" s="11" t="s">
        <v>81</v>
      </c>
      <c r="AU382" s="11" t="s">
        <v>45</v>
      </c>
    </row>
    <row r="383" spans="1:65" s="8" customFormat="1">
      <c r="B383" s="131"/>
      <c r="C383" s="132"/>
      <c r="D383" s="127" t="s">
        <v>84</v>
      </c>
      <c r="E383" s="133" t="s">
        <v>0</v>
      </c>
      <c r="F383" s="134" t="s">
        <v>592</v>
      </c>
      <c r="G383" s="132"/>
      <c r="H383" s="135">
        <v>37.5</v>
      </c>
      <c r="I383" s="132"/>
      <c r="J383" s="132"/>
      <c r="K383" s="132"/>
      <c r="L383" s="136"/>
      <c r="M383" s="137"/>
      <c r="N383" s="138"/>
      <c r="O383" s="138"/>
      <c r="P383" s="138"/>
      <c r="Q383" s="138"/>
      <c r="R383" s="138"/>
      <c r="S383" s="138"/>
      <c r="T383" s="139"/>
      <c r="AT383" s="140" t="s">
        <v>84</v>
      </c>
      <c r="AU383" s="140" t="s">
        <v>45</v>
      </c>
      <c r="AV383" s="8" t="s">
        <v>45</v>
      </c>
      <c r="AW383" s="8" t="s">
        <v>17</v>
      </c>
      <c r="AX383" s="8" t="s">
        <v>44</v>
      </c>
      <c r="AY383" s="140" t="s">
        <v>73</v>
      </c>
    </row>
    <row r="384" spans="1:65" s="2" customFormat="1" ht="24.2" customHeight="1">
      <c r="A384" s="18"/>
      <c r="B384" s="19"/>
      <c r="C384" s="115" t="s">
        <v>595</v>
      </c>
      <c r="D384" s="115" t="s">
        <v>75</v>
      </c>
      <c r="E384" s="116" t="s">
        <v>596</v>
      </c>
      <c r="F384" s="117" t="s">
        <v>597</v>
      </c>
      <c r="G384" s="118" t="s">
        <v>93</v>
      </c>
      <c r="H384" s="119">
        <v>25.5</v>
      </c>
      <c r="I384" s="120"/>
      <c r="J384" s="120">
        <f>ROUND(I384*H384,2)</f>
        <v>0</v>
      </c>
      <c r="K384" s="117" t="s">
        <v>79</v>
      </c>
      <c r="L384" s="21"/>
      <c r="M384" s="121" t="s">
        <v>0</v>
      </c>
      <c r="N384" s="122" t="s">
        <v>25</v>
      </c>
      <c r="O384" s="123">
        <v>0.30499999999999999</v>
      </c>
      <c r="P384" s="123">
        <f>O384*H384</f>
        <v>7.7774999999999999</v>
      </c>
      <c r="Q384" s="123">
        <v>0</v>
      </c>
      <c r="R384" s="123">
        <f>Q384*H384</f>
        <v>0</v>
      </c>
      <c r="S384" s="123">
        <v>0</v>
      </c>
      <c r="T384" s="124">
        <f>S384*H384</f>
        <v>0</v>
      </c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R384" s="125" t="s">
        <v>80</v>
      </c>
      <c r="AT384" s="125" t="s">
        <v>75</v>
      </c>
      <c r="AU384" s="125" t="s">
        <v>45</v>
      </c>
      <c r="AY384" s="11" t="s">
        <v>73</v>
      </c>
      <c r="BE384" s="126">
        <f>IF(N384="základní",J384,0)</f>
        <v>0</v>
      </c>
      <c r="BF384" s="126">
        <f>IF(N384="snížená",J384,0)</f>
        <v>0</v>
      </c>
      <c r="BG384" s="126">
        <f>IF(N384="zákl. přenesená",J384,0)</f>
        <v>0</v>
      </c>
      <c r="BH384" s="126">
        <f>IF(N384="sníž. přenesená",J384,0)</f>
        <v>0</v>
      </c>
      <c r="BI384" s="126">
        <f>IF(N384="nulová",J384,0)</f>
        <v>0</v>
      </c>
      <c r="BJ384" s="11" t="s">
        <v>44</v>
      </c>
      <c r="BK384" s="126">
        <f>ROUND(I384*H384,2)</f>
        <v>0</v>
      </c>
      <c r="BL384" s="11" t="s">
        <v>80</v>
      </c>
      <c r="BM384" s="125" t="s">
        <v>598</v>
      </c>
    </row>
    <row r="385" spans="1:65" s="2" customFormat="1" ht="19.5">
      <c r="A385" s="18"/>
      <c r="B385" s="19"/>
      <c r="C385" s="20"/>
      <c r="D385" s="127" t="s">
        <v>81</v>
      </c>
      <c r="E385" s="20"/>
      <c r="F385" s="128" t="s">
        <v>599</v>
      </c>
      <c r="G385" s="20"/>
      <c r="H385" s="20"/>
      <c r="I385" s="20"/>
      <c r="J385" s="20"/>
      <c r="K385" s="20"/>
      <c r="L385" s="21"/>
      <c r="M385" s="129"/>
      <c r="N385" s="130"/>
      <c r="O385" s="28"/>
      <c r="P385" s="28"/>
      <c r="Q385" s="28"/>
      <c r="R385" s="28"/>
      <c r="S385" s="28"/>
      <c r="T385" s="29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T385" s="11" t="s">
        <v>81</v>
      </c>
      <c r="AU385" s="11" t="s">
        <v>45</v>
      </c>
    </row>
    <row r="386" spans="1:65" s="8" customFormat="1">
      <c r="B386" s="131"/>
      <c r="C386" s="132"/>
      <c r="D386" s="127" t="s">
        <v>84</v>
      </c>
      <c r="E386" s="133" t="s">
        <v>0</v>
      </c>
      <c r="F386" s="134" t="s">
        <v>600</v>
      </c>
      <c r="G386" s="132"/>
      <c r="H386" s="135">
        <v>25.5</v>
      </c>
      <c r="I386" s="132"/>
      <c r="J386" s="132"/>
      <c r="K386" s="132"/>
      <c r="L386" s="136"/>
      <c r="M386" s="137"/>
      <c r="N386" s="138"/>
      <c r="O386" s="138"/>
      <c r="P386" s="138"/>
      <c r="Q386" s="138"/>
      <c r="R386" s="138"/>
      <c r="S386" s="138"/>
      <c r="T386" s="139"/>
      <c r="AT386" s="140" t="s">
        <v>84</v>
      </c>
      <c r="AU386" s="140" t="s">
        <v>45</v>
      </c>
      <c r="AV386" s="8" t="s">
        <v>45</v>
      </c>
      <c r="AW386" s="8" t="s">
        <v>17</v>
      </c>
      <c r="AX386" s="8" t="s">
        <v>44</v>
      </c>
      <c r="AY386" s="140" t="s">
        <v>73</v>
      </c>
    </row>
    <row r="387" spans="1:65" s="2" customFormat="1" ht="24.2" customHeight="1">
      <c r="A387" s="18"/>
      <c r="B387" s="19"/>
      <c r="C387" s="115" t="s">
        <v>601</v>
      </c>
      <c r="D387" s="115" t="s">
        <v>75</v>
      </c>
      <c r="E387" s="116" t="s">
        <v>602</v>
      </c>
      <c r="F387" s="117" t="s">
        <v>603</v>
      </c>
      <c r="G387" s="118" t="s">
        <v>93</v>
      </c>
      <c r="H387" s="119">
        <v>1</v>
      </c>
      <c r="I387" s="120"/>
      <c r="J387" s="120">
        <f>ROUND(I387*H387,2)</f>
        <v>0</v>
      </c>
      <c r="K387" s="117" t="s">
        <v>79</v>
      </c>
      <c r="L387" s="21"/>
      <c r="M387" s="121" t="s">
        <v>0</v>
      </c>
      <c r="N387" s="122" t="s">
        <v>25</v>
      </c>
      <c r="O387" s="123">
        <v>1.2</v>
      </c>
      <c r="P387" s="123">
        <f>O387*H387</f>
        <v>1.2</v>
      </c>
      <c r="Q387" s="123">
        <v>1.1800000000000001E-3</v>
      </c>
      <c r="R387" s="123">
        <f>Q387*H387</f>
        <v>1.1800000000000001E-3</v>
      </c>
      <c r="S387" s="123">
        <v>1.4E-2</v>
      </c>
      <c r="T387" s="124">
        <f>S387*H387</f>
        <v>1.4E-2</v>
      </c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R387" s="125" t="s">
        <v>80</v>
      </c>
      <c r="AT387" s="125" t="s">
        <v>75</v>
      </c>
      <c r="AU387" s="125" t="s">
        <v>45</v>
      </c>
      <c r="AY387" s="11" t="s">
        <v>73</v>
      </c>
      <c r="BE387" s="126">
        <f>IF(N387="základní",J387,0)</f>
        <v>0</v>
      </c>
      <c r="BF387" s="126">
        <f>IF(N387="snížená",J387,0)</f>
        <v>0</v>
      </c>
      <c r="BG387" s="126">
        <f>IF(N387="zákl. přenesená",J387,0)</f>
        <v>0</v>
      </c>
      <c r="BH387" s="126">
        <f>IF(N387="sníž. přenesená",J387,0)</f>
        <v>0</v>
      </c>
      <c r="BI387" s="126">
        <f>IF(N387="nulová",J387,0)</f>
        <v>0</v>
      </c>
      <c r="BJ387" s="11" t="s">
        <v>44</v>
      </c>
      <c r="BK387" s="126">
        <f>ROUND(I387*H387,2)</f>
        <v>0</v>
      </c>
      <c r="BL387" s="11" t="s">
        <v>80</v>
      </c>
      <c r="BM387" s="125" t="s">
        <v>604</v>
      </c>
    </row>
    <row r="388" spans="1:65" s="2" customFormat="1" ht="29.25">
      <c r="A388" s="18"/>
      <c r="B388" s="19"/>
      <c r="C388" s="20"/>
      <c r="D388" s="127" t="s">
        <v>81</v>
      </c>
      <c r="E388" s="20"/>
      <c r="F388" s="128" t="s">
        <v>605</v>
      </c>
      <c r="G388" s="20"/>
      <c r="H388" s="20"/>
      <c r="I388" s="20"/>
      <c r="J388" s="20"/>
      <c r="K388" s="20"/>
      <c r="L388" s="21"/>
      <c r="M388" s="129"/>
      <c r="N388" s="130"/>
      <c r="O388" s="28"/>
      <c r="P388" s="28"/>
      <c r="Q388" s="28"/>
      <c r="R388" s="28"/>
      <c r="S388" s="28"/>
      <c r="T388" s="29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T388" s="11" t="s">
        <v>81</v>
      </c>
      <c r="AU388" s="11" t="s">
        <v>45</v>
      </c>
    </row>
    <row r="389" spans="1:65" s="2" customFormat="1" ht="24.2" customHeight="1">
      <c r="A389" s="18"/>
      <c r="B389" s="19"/>
      <c r="C389" s="115" t="s">
        <v>606</v>
      </c>
      <c r="D389" s="115" t="s">
        <v>75</v>
      </c>
      <c r="E389" s="116" t="s">
        <v>607</v>
      </c>
      <c r="F389" s="117" t="s">
        <v>608</v>
      </c>
      <c r="G389" s="118" t="s">
        <v>93</v>
      </c>
      <c r="H389" s="119">
        <v>1</v>
      </c>
      <c r="I389" s="120"/>
      <c r="J389" s="120">
        <f>ROUND(I389*H389,2)</f>
        <v>0</v>
      </c>
      <c r="K389" s="117" t="s">
        <v>79</v>
      </c>
      <c r="L389" s="21"/>
      <c r="M389" s="121" t="s">
        <v>0</v>
      </c>
      <c r="N389" s="122" t="s">
        <v>25</v>
      </c>
      <c r="O389" s="123">
        <v>2.6</v>
      </c>
      <c r="P389" s="123">
        <f>O389*H389</f>
        <v>2.6</v>
      </c>
      <c r="Q389" s="123">
        <v>2.7899999999999999E-3</v>
      </c>
      <c r="R389" s="123">
        <f>Q389*H389</f>
        <v>2.7899999999999999E-3</v>
      </c>
      <c r="S389" s="123">
        <v>5.6000000000000001E-2</v>
      </c>
      <c r="T389" s="124">
        <f>S389*H389</f>
        <v>5.6000000000000001E-2</v>
      </c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R389" s="125" t="s">
        <v>80</v>
      </c>
      <c r="AT389" s="125" t="s">
        <v>75</v>
      </c>
      <c r="AU389" s="125" t="s">
        <v>45</v>
      </c>
      <c r="AY389" s="11" t="s">
        <v>73</v>
      </c>
      <c r="BE389" s="126">
        <f>IF(N389="základní",J389,0)</f>
        <v>0</v>
      </c>
      <c r="BF389" s="126">
        <f>IF(N389="snížená",J389,0)</f>
        <v>0</v>
      </c>
      <c r="BG389" s="126">
        <f>IF(N389="zákl. přenesená",J389,0)</f>
        <v>0</v>
      </c>
      <c r="BH389" s="126">
        <f>IF(N389="sníž. přenesená",J389,0)</f>
        <v>0</v>
      </c>
      <c r="BI389" s="126">
        <f>IF(N389="nulová",J389,0)</f>
        <v>0</v>
      </c>
      <c r="BJ389" s="11" t="s">
        <v>44</v>
      </c>
      <c r="BK389" s="126">
        <f>ROUND(I389*H389,2)</f>
        <v>0</v>
      </c>
      <c r="BL389" s="11" t="s">
        <v>80</v>
      </c>
      <c r="BM389" s="125" t="s">
        <v>609</v>
      </c>
    </row>
    <row r="390" spans="1:65" s="2" customFormat="1" ht="29.25">
      <c r="A390" s="18"/>
      <c r="B390" s="19"/>
      <c r="C390" s="20"/>
      <c r="D390" s="127" t="s">
        <v>81</v>
      </c>
      <c r="E390" s="20"/>
      <c r="F390" s="128" t="s">
        <v>610</v>
      </c>
      <c r="G390" s="20"/>
      <c r="H390" s="20"/>
      <c r="I390" s="20"/>
      <c r="J390" s="20"/>
      <c r="K390" s="20"/>
      <c r="L390" s="21"/>
      <c r="M390" s="129"/>
      <c r="N390" s="130"/>
      <c r="O390" s="28"/>
      <c r="P390" s="28"/>
      <c r="Q390" s="28"/>
      <c r="R390" s="28"/>
      <c r="S390" s="28"/>
      <c r="T390" s="29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T390" s="11" t="s">
        <v>81</v>
      </c>
      <c r="AU390" s="11" t="s">
        <v>45</v>
      </c>
    </row>
    <row r="391" spans="1:65" s="7" customFormat="1" ht="22.9" customHeight="1">
      <c r="B391" s="100"/>
      <c r="C391" s="101"/>
      <c r="D391" s="102" t="s">
        <v>42</v>
      </c>
      <c r="E391" s="113" t="s">
        <v>162</v>
      </c>
      <c r="F391" s="113" t="s">
        <v>163</v>
      </c>
      <c r="G391" s="101"/>
      <c r="H391" s="101"/>
      <c r="I391" s="101"/>
      <c r="J391" s="114">
        <f>BK391</f>
        <v>0</v>
      </c>
      <c r="K391" s="101"/>
      <c r="L391" s="105"/>
      <c r="M391" s="106"/>
      <c r="N391" s="107"/>
      <c r="O391" s="107"/>
      <c r="P391" s="108">
        <f>SUM(P392:P408)</f>
        <v>2.3615279999999998</v>
      </c>
      <c r="Q391" s="107"/>
      <c r="R391" s="108">
        <f>SUM(R392:R408)</f>
        <v>0</v>
      </c>
      <c r="S391" s="107"/>
      <c r="T391" s="109">
        <f>SUM(T392:T408)</f>
        <v>0</v>
      </c>
      <c r="AR391" s="110" t="s">
        <v>44</v>
      </c>
      <c r="AT391" s="111" t="s">
        <v>42</v>
      </c>
      <c r="AU391" s="111" t="s">
        <v>44</v>
      </c>
      <c r="AY391" s="110" t="s">
        <v>73</v>
      </c>
      <c r="BK391" s="112">
        <f>SUM(BK392:BK408)</f>
        <v>0</v>
      </c>
    </row>
    <row r="392" spans="1:65" s="2" customFormat="1" ht="21.75" customHeight="1">
      <c r="A392" s="18"/>
      <c r="B392" s="19"/>
      <c r="C392" s="115" t="s">
        <v>611</v>
      </c>
      <c r="D392" s="115" t="s">
        <v>75</v>
      </c>
      <c r="E392" s="116" t="s">
        <v>169</v>
      </c>
      <c r="F392" s="117" t="s">
        <v>170</v>
      </c>
      <c r="G392" s="118" t="s">
        <v>102</v>
      </c>
      <c r="H392" s="119">
        <v>43.731999999999999</v>
      </c>
      <c r="I392" s="120"/>
      <c r="J392" s="120">
        <f>ROUND(I392*H392,2)</f>
        <v>0</v>
      </c>
      <c r="K392" s="117" t="s">
        <v>79</v>
      </c>
      <c r="L392" s="21"/>
      <c r="M392" s="121" t="s">
        <v>0</v>
      </c>
      <c r="N392" s="122" t="s">
        <v>25</v>
      </c>
      <c r="O392" s="123">
        <v>0.03</v>
      </c>
      <c r="P392" s="123">
        <f>O392*H392</f>
        <v>1.31196</v>
      </c>
      <c r="Q392" s="123">
        <v>0</v>
      </c>
      <c r="R392" s="123">
        <f>Q392*H392</f>
        <v>0</v>
      </c>
      <c r="S392" s="123">
        <v>0</v>
      </c>
      <c r="T392" s="124">
        <f>S392*H392</f>
        <v>0</v>
      </c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R392" s="125" t="s">
        <v>80</v>
      </c>
      <c r="AT392" s="125" t="s">
        <v>75</v>
      </c>
      <c r="AU392" s="125" t="s">
        <v>45</v>
      </c>
      <c r="AY392" s="11" t="s">
        <v>73</v>
      </c>
      <c r="BE392" s="126">
        <f>IF(N392="základní",J392,0)</f>
        <v>0</v>
      </c>
      <c r="BF392" s="126">
        <f>IF(N392="snížená",J392,0)</f>
        <v>0</v>
      </c>
      <c r="BG392" s="126">
        <f>IF(N392="zákl. přenesená",J392,0)</f>
        <v>0</v>
      </c>
      <c r="BH392" s="126">
        <f>IF(N392="sníž. přenesená",J392,0)</f>
        <v>0</v>
      </c>
      <c r="BI392" s="126">
        <f>IF(N392="nulová",J392,0)</f>
        <v>0</v>
      </c>
      <c r="BJ392" s="11" t="s">
        <v>44</v>
      </c>
      <c r="BK392" s="126">
        <f>ROUND(I392*H392,2)</f>
        <v>0</v>
      </c>
      <c r="BL392" s="11" t="s">
        <v>80</v>
      </c>
      <c r="BM392" s="125" t="s">
        <v>612</v>
      </c>
    </row>
    <row r="393" spans="1:65" s="2" customFormat="1" ht="19.5">
      <c r="A393" s="18"/>
      <c r="B393" s="19"/>
      <c r="C393" s="20"/>
      <c r="D393" s="127" t="s">
        <v>81</v>
      </c>
      <c r="E393" s="20"/>
      <c r="F393" s="128" t="s">
        <v>171</v>
      </c>
      <c r="G393" s="20"/>
      <c r="H393" s="20"/>
      <c r="I393" s="20"/>
      <c r="J393" s="20"/>
      <c r="K393" s="20"/>
      <c r="L393" s="21"/>
      <c r="M393" s="129"/>
      <c r="N393" s="130"/>
      <c r="O393" s="28"/>
      <c r="P393" s="28"/>
      <c r="Q393" s="28"/>
      <c r="R393" s="28"/>
      <c r="S393" s="28"/>
      <c r="T393" s="29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T393" s="11" t="s">
        <v>81</v>
      </c>
      <c r="AU393" s="11" t="s">
        <v>45</v>
      </c>
    </row>
    <row r="394" spans="1:65" s="2" customFormat="1" ht="24.2" customHeight="1">
      <c r="A394" s="18"/>
      <c r="B394" s="19"/>
      <c r="C394" s="115" t="s">
        <v>613</v>
      </c>
      <c r="D394" s="115" t="s">
        <v>75</v>
      </c>
      <c r="E394" s="116" t="s">
        <v>173</v>
      </c>
      <c r="F394" s="117" t="s">
        <v>174</v>
      </c>
      <c r="G394" s="118" t="s">
        <v>102</v>
      </c>
      <c r="H394" s="119">
        <v>524.78399999999999</v>
      </c>
      <c r="I394" s="120"/>
      <c r="J394" s="120">
        <f>ROUND(I394*H394,2)</f>
        <v>0</v>
      </c>
      <c r="K394" s="117" t="s">
        <v>79</v>
      </c>
      <c r="L394" s="21"/>
      <c r="M394" s="121" t="s">
        <v>0</v>
      </c>
      <c r="N394" s="122" t="s">
        <v>25</v>
      </c>
      <c r="O394" s="123">
        <v>2E-3</v>
      </c>
      <c r="P394" s="123">
        <f>O394*H394</f>
        <v>1.0495680000000001</v>
      </c>
      <c r="Q394" s="123">
        <v>0</v>
      </c>
      <c r="R394" s="123">
        <f>Q394*H394</f>
        <v>0</v>
      </c>
      <c r="S394" s="123">
        <v>0</v>
      </c>
      <c r="T394" s="124">
        <f>S394*H394</f>
        <v>0</v>
      </c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R394" s="125" t="s">
        <v>80</v>
      </c>
      <c r="AT394" s="125" t="s">
        <v>75</v>
      </c>
      <c r="AU394" s="125" t="s">
        <v>45</v>
      </c>
      <c r="AY394" s="11" t="s">
        <v>73</v>
      </c>
      <c r="BE394" s="126">
        <f>IF(N394="základní",J394,0)</f>
        <v>0</v>
      </c>
      <c r="BF394" s="126">
        <f>IF(N394="snížená",J394,0)</f>
        <v>0</v>
      </c>
      <c r="BG394" s="126">
        <f>IF(N394="zákl. přenesená",J394,0)</f>
        <v>0</v>
      </c>
      <c r="BH394" s="126">
        <f>IF(N394="sníž. přenesená",J394,0)</f>
        <v>0</v>
      </c>
      <c r="BI394" s="126">
        <f>IF(N394="nulová",J394,0)</f>
        <v>0</v>
      </c>
      <c r="BJ394" s="11" t="s">
        <v>44</v>
      </c>
      <c r="BK394" s="126">
        <f>ROUND(I394*H394,2)</f>
        <v>0</v>
      </c>
      <c r="BL394" s="11" t="s">
        <v>80</v>
      </c>
      <c r="BM394" s="125" t="s">
        <v>614</v>
      </c>
    </row>
    <row r="395" spans="1:65" s="2" customFormat="1" ht="29.25">
      <c r="A395" s="18"/>
      <c r="B395" s="19"/>
      <c r="C395" s="20"/>
      <c r="D395" s="127" t="s">
        <v>81</v>
      </c>
      <c r="E395" s="20"/>
      <c r="F395" s="128" t="s">
        <v>175</v>
      </c>
      <c r="G395" s="20"/>
      <c r="H395" s="20"/>
      <c r="I395" s="20"/>
      <c r="J395" s="20"/>
      <c r="K395" s="20"/>
      <c r="L395" s="21"/>
      <c r="M395" s="129"/>
      <c r="N395" s="130"/>
      <c r="O395" s="28"/>
      <c r="P395" s="28"/>
      <c r="Q395" s="28"/>
      <c r="R395" s="28"/>
      <c r="S395" s="28"/>
      <c r="T395" s="29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T395" s="11" t="s">
        <v>81</v>
      </c>
      <c r="AU395" s="11" t="s">
        <v>45</v>
      </c>
    </row>
    <row r="396" spans="1:65" s="8" customFormat="1">
      <c r="B396" s="131"/>
      <c r="C396" s="132"/>
      <c r="D396" s="127" t="s">
        <v>84</v>
      </c>
      <c r="E396" s="132"/>
      <c r="F396" s="134" t="s">
        <v>615</v>
      </c>
      <c r="G396" s="132"/>
      <c r="H396" s="135">
        <v>524.78399999999999</v>
      </c>
      <c r="I396" s="132"/>
      <c r="J396" s="132"/>
      <c r="K396" s="132"/>
      <c r="L396" s="136"/>
      <c r="M396" s="137"/>
      <c r="N396" s="138"/>
      <c r="O396" s="138"/>
      <c r="P396" s="138"/>
      <c r="Q396" s="138"/>
      <c r="R396" s="138"/>
      <c r="S396" s="138"/>
      <c r="T396" s="139"/>
      <c r="AT396" s="140" t="s">
        <v>84</v>
      </c>
      <c r="AU396" s="140" t="s">
        <v>45</v>
      </c>
      <c r="AV396" s="8" t="s">
        <v>45</v>
      </c>
      <c r="AW396" s="8" t="s">
        <v>1</v>
      </c>
      <c r="AX396" s="8" t="s">
        <v>44</v>
      </c>
      <c r="AY396" s="140" t="s">
        <v>73</v>
      </c>
    </row>
    <row r="397" spans="1:65" s="2" customFormat="1" ht="33" customHeight="1">
      <c r="A397" s="18"/>
      <c r="B397" s="19"/>
      <c r="C397" s="115" t="s">
        <v>616</v>
      </c>
      <c r="D397" s="115" t="s">
        <v>75</v>
      </c>
      <c r="E397" s="116" t="s">
        <v>165</v>
      </c>
      <c r="F397" s="117" t="s">
        <v>166</v>
      </c>
      <c r="G397" s="118" t="s">
        <v>102</v>
      </c>
      <c r="H397" s="119">
        <v>9.0519999999999996</v>
      </c>
      <c r="I397" s="120"/>
      <c r="J397" s="120">
        <f>ROUND(I397*H397,2)</f>
        <v>0</v>
      </c>
      <c r="K397" s="117" t="s">
        <v>79</v>
      </c>
      <c r="L397" s="21"/>
      <c r="M397" s="121" t="s">
        <v>0</v>
      </c>
      <c r="N397" s="122" t="s">
        <v>25</v>
      </c>
      <c r="O397" s="123">
        <v>0</v>
      </c>
      <c r="P397" s="123">
        <f>O397*H397</f>
        <v>0</v>
      </c>
      <c r="Q397" s="123">
        <v>0</v>
      </c>
      <c r="R397" s="123">
        <f>Q397*H397</f>
        <v>0</v>
      </c>
      <c r="S397" s="123">
        <v>0</v>
      </c>
      <c r="T397" s="124">
        <f>S397*H397</f>
        <v>0</v>
      </c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R397" s="125" t="s">
        <v>80</v>
      </c>
      <c r="AT397" s="125" t="s">
        <v>75</v>
      </c>
      <c r="AU397" s="125" t="s">
        <v>45</v>
      </c>
      <c r="AY397" s="11" t="s">
        <v>73</v>
      </c>
      <c r="BE397" s="126">
        <f>IF(N397="základní",J397,0)</f>
        <v>0</v>
      </c>
      <c r="BF397" s="126">
        <f>IF(N397="snížená",J397,0)</f>
        <v>0</v>
      </c>
      <c r="BG397" s="126">
        <f>IF(N397="zákl. přenesená",J397,0)</f>
        <v>0</v>
      </c>
      <c r="BH397" s="126">
        <f>IF(N397="sníž. přenesená",J397,0)</f>
        <v>0</v>
      </c>
      <c r="BI397" s="126">
        <f>IF(N397="nulová",J397,0)</f>
        <v>0</v>
      </c>
      <c r="BJ397" s="11" t="s">
        <v>44</v>
      </c>
      <c r="BK397" s="126">
        <f>ROUND(I397*H397,2)</f>
        <v>0</v>
      </c>
      <c r="BL397" s="11" t="s">
        <v>80</v>
      </c>
      <c r="BM397" s="125" t="s">
        <v>617</v>
      </c>
    </row>
    <row r="398" spans="1:65" s="2" customFormat="1" ht="29.25">
      <c r="A398" s="18"/>
      <c r="B398" s="19"/>
      <c r="C398" s="20"/>
      <c r="D398" s="127" t="s">
        <v>81</v>
      </c>
      <c r="E398" s="20"/>
      <c r="F398" s="128" t="s">
        <v>167</v>
      </c>
      <c r="G398" s="20"/>
      <c r="H398" s="20"/>
      <c r="I398" s="20"/>
      <c r="J398" s="20"/>
      <c r="K398" s="20"/>
      <c r="L398" s="21"/>
      <c r="M398" s="129"/>
      <c r="N398" s="130"/>
      <c r="O398" s="28"/>
      <c r="P398" s="28"/>
      <c r="Q398" s="28"/>
      <c r="R398" s="28"/>
      <c r="S398" s="28"/>
      <c r="T398" s="29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T398" s="11" t="s">
        <v>81</v>
      </c>
      <c r="AU398" s="11" t="s">
        <v>45</v>
      </c>
    </row>
    <row r="399" spans="1:65" s="8" customFormat="1">
      <c r="B399" s="131"/>
      <c r="C399" s="132"/>
      <c r="D399" s="127" t="s">
        <v>84</v>
      </c>
      <c r="E399" s="133" t="s">
        <v>0</v>
      </c>
      <c r="F399" s="134" t="s">
        <v>618</v>
      </c>
      <c r="G399" s="132"/>
      <c r="H399" s="135">
        <v>9.0519999999999996</v>
      </c>
      <c r="I399" s="132"/>
      <c r="J399" s="132"/>
      <c r="K399" s="132"/>
      <c r="L399" s="136"/>
      <c r="M399" s="137"/>
      <c r="N399" s="138"/>
      <c r="O399" s="138"/>
      <c r="P399" s="138"/>
      <c r="Q399" s="138"/>
      <c r="R399" s="138"/>
      <c r="S399" s="138"/>
      <c r="T399" s="139"/>
      <c r="AT399" s="140" t="s">
        <v>84</v>
      </c>
      <c r="AU399" s="140" t="s">
        <v>45</v>
      </c>
      <c r="AV399" s="8" t="s">
        <v>45</v>
      </c>
      <c r="AW399" s="8" t="s">
        <v>17</v>
      </c>
      <c r="AX399" s="8" t="s">
        <v>44</v>
      </c>
      <c r="AY399" s="140" t="s">
        <v>73</v>
      </c>
    </row>
    <row r="400" spans="1:65" s="2" customFormat="1" ht="33" customHeight="1">
      <c r="A400" s="18"/>
      <c r="B400" s="19"/>
      <c r="C400" s="115" t="s">
        <v>619</v>
      </c>
      <c r="D400" s="115" t="s">
        <v>75</v>
      </c>
      <c r="E400" s="116" t="s">
        <v>177</v>
      </c>
      <c r="F400" s="117" t="s">
        <v>178</v>
      </c>
      <c r="G400" s="118" t="s">
        <v>102</v>
      </c>
      <c r="H400" s="119">
        <v>3.2480000000000002</v>
      </c>
      <c r="I400" s="120"/>
      <c r="J400" s="120">
        <f>ROUND(I400*H400,2)</f>
        <v>0</v>
      </c>
      <c r="K400" s="117" t="s">
        <v>79</v>
      </c>
      <c r="L400" s="21"/>
      <c r="M400" s="121" t="s">
        <v>0</v>
      </c>
      <c r="N400" s="122" t="s">
        <v>25</v>
      </c>
      <c r="O400" s="123">
        <v>0</v>
      </c>
      <c r="P400" s="123">
        <f>O400*H400</f>
        <v>0</v>
      </c>
      <c r="Q400" s="123">
        <v>0</v>
      </c>
      <c r="R400" s="123">
        <f>Q400*H400</f>
        <v>0</v>
      </c>
      <c r="S400" s="123">
        <v>0</v>
      </c>
      <c r="T400" s="124">
        <f>S400*H400</f>
        <v>0</v>
      </c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R400" s="125" t="s">
        <v>80</v>
      </c>
      <c r="AT400" s="125" t="s">
        <v>75</v>
      </c>
      <c r="AU400" s="125" t="s">
        <v>45</v>
      </c>
      <c r="AY400" s="11" t="s">
        <v>73</v>
      </c>
      <c r="BE400" s="126">
        <f>IF(N400="základní",J400,0)</f>
        <v>0</v>
      </c>
      <c r="BF400" s="126">
        <f>IF(N400="snížená",J400,0)</f>
        <v>0</v>
      </c>
      <c r="BG400" s="126">
        <f>IF(N400="zákl. přenesená",J400,0)</f>
        <v>0</v>
      </c>
      <c r="BH400" s="126">
        <f>IF(N400="sníž. přenesená",J400,0)</f>
        <v>0</v>
      </c>
      <c r="BI400" s="126">
        <f>IF(N400="nulová",J400,0)</f>
        <v>0</v>
      </c>
      <c r="BJ400" s="11" t="s">
        <v>44</v>
      </c>
      <c r="BK400" s="126">
        <f>ROUND(I400*H400,2)</f>
        <v>0</v>
      </c>
      <c r="BL400" s="11" t="s">
        <v>80</v>
      </c>
      <c r="BM400" s="125" t="s">
        <v>620</v>
      </c>
    </row>
    <row r="401" spans="1:65" s="2" customFormat="1" ht="29.25">
      <c r="A401" s="18"/>
      <c r="B401" s="19"/>
      <c r="C401" s="20"/>
      <c r="D401" s="127" t="s">
        <v>81</v>
      </c>
      <c r="E401" s="20"/>
      <c r="F401" s="128" t="s">
        <v>179</v>
      </c>
      <c r="G401" s="20"/>
      <c r="H401" s="20"/>
      <c r="I401" s="20"/>
      <c r="J401" s="20"/>
      <c r="K401" s="20"/>
      <c r="L401" s="21"/>
      <c r="M401" s="129"/>
      <c r="N401" s="130"/>
      <c r="O401" s="28"/>
      <c r="P401" s="28"/>
      <c r="Q401" s="28"/>
      <c r="R401" s="28"/>
      <c r="S401" s="28"/>
      <c r="T401" s="29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T401" s="11" t="s">
        <v>81</v>
      </c>
      <c r="AU401" s="11" t="s">
        <v>45</v>
      </c>
    </row>
    <row r="402" spans="1:65" s="8" customFormat="1">
      <c r="B402" s="131"/>
      <c r="C402" s="132"/>
      <c r="D402" s="127" t="s">
        <v>84</v>
      </c>
      <c r="E402" s="133" t="s">
        <v>0</v>
      </c>
      <c r="F402" s="134" t="s">
        <v>621</v>
      </c>
      <c r="G402" s="132"/>
      <c r="H402" s="135">
        <v>3.2480000000000002</v>
      </c>
      <c r="I402" s="132"/>
      <c r="J402" s="132"/>
      <c r="K402" s="132"/>
      <c r="L402" s="136"/>
      <c r="M402" s="137"/>
      <c r="N402" s="138"/>
      <c r="O402" s="138"/>
      <c r="P402" s="138"/>
      <c r="Q402" s="138"/>
      <c r="R402" s="138"/>
      <c r="S402" s="138"/>
      <c r="T402" s="139"/>
      <c r="AT402" s="140" t="s">
        <v>84</v>
      </c>
      <c r="AU402" s="140" t="s">
        <v>45</v>
      </c>
      <c r="AV402" s="8" t="s">
        <v>45</v>
      </c>
      <c r="AW402" s="8" t="s">
        <v>17</v>
      </c>
      <c r="AX402" s="8" t="s">
        <v>44</v>
      </c>
      <c r="AY402" s="140" t="s">
        <v>73</v>
      </c>
    </row>
    <row r="403" spans="1:65" s="2" customFormat="1" ht="33" customHeight="1">
      <c r="A403" s="18"/>
      <c r="B403" s="19"/>
      <c r="C403" s="115" t="s">
        <v>622</v>
      </c>
      <c r="D403" s="115" t="s">
        <v>75</v>
      </c>
      <c r="E403" s="116" t="s">
        <v>181</v>
      </c>
      <c r="F403" s="117" t="s">
        <v>182</v>
      </c>
      <c r="G403" s="118" t="s">
        <v>102</v>
      </c>
      <c r="H403" s="119">
        <v>12.222</v>
      </c>
      <c r="I403" s="120"/>
      <c r="J403" s="120">
        <f>ROUND(I403*H403,2)</f>
        <v>0</v>
      </c>
      <c r="K403" s="117" t="s">
        <v>79</v>
      </c>
      <c r="L403" s="21"/>
      <c r="M403" s="121" t="s">
        <v>0</v>
      </c>
      <c r="N403" s="122" t="s">
        <v>25</v>
      </c>
      <c r="O403" s="123">
        <v>0</v>
      </c>
      <c r="P403" s="123">
        <f>O403*H403</f>
        <v>0</v>
      </c>
      <c r="Q403" s="123">
        <v>0</v>
      </c>
      <c r="R403" s="123">
        <f>Q403*H403</f>
        <v>0</v>
      </c>
      <c r="S403" s="123">
        <v>0</v>
      </c>
      <c r="T403" s="124">
        <f>S403*H403</f>
        <v>0</v>
      </c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R403" s="125" t="s">
        <v>80</v>
      </c>
      <c r="AT403" s="125" t="s">
        <v>75</v>
      </c>
      <c r="AU403" s="125" t="s">
        <v>45</v>
      </c>
      <c r="AY403" s="11" t="s">
        <v>73</v>
      </c>
      <c r="BE403" s="126">
        <f>IF(N403="základní",J403,0)</f>
        <v>0</v>
      </c>
      <c r="BF403" s="126">
        <f>IF(N403="snížená",J403,0)</f>
        <v>0</v>
      </c>
      <c r="BG403" s="126">
        <f>IF(N403="zákl. přenesená",J403,0)</f>
        <v>0</v>
      </c>
      <c r="BH403" s="126">
        <f>IF(N403="sníž. přenesená",J403,0)</f>
        <v>0</v>
      </c>
      <c r="BI403" s="126">
        <f>IF(N403="nulová",J403,0)</f>
        <v>0</v>
      </c>
      <c r="BJ403" s="11" t="s">
        <v>44</v>
      </c>
      <c r="BK403" s="126">
        <f>ROUND(I403*H403,2)</f>
        <v>0</v>
      </c>
      <c r="BL403" s="11" t="s">
        <v>80</v>
      </c>
      <c r="BM403" s="125" t="s">
        <v>623</v>
      </c>
    </row>
    <row r="404" spans="1:65" s="2" customFormat="1" ht="29.25">
      <c r="A404" s="18"/>
      <c r="B404" s="19"/>
      <c r="C404" s="20"/>
      <c r="D404" s="127" t="s">
        <v>81</v>
      </c>
      <c r="E404" s="20"/>
      <c r="F404" s="128" t="s">
        <v>183</v>
      </c>
      <c r="G404" s="20"/>
      <c r="H404" s="20"/>
      <c r="I404" s="20"/>
      <c r="J404" s="20"/>
      <c r="K404" s="20"/>
      <c r="L404" s="21"/>
      <c r="M404" s="129"/>
      <c r="N404" s="130"/>
      <c r="O404" s="28"/>
      <c r="P404" s="28"/>
      <c r="Q404" s="28"/>
      <c r="R404" s="28"/>
      <c r="S404" s="28"/>
      <c r="T404" s="29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T404" s="11" t="s">
        <v>81</v>
      </c>
      <c r="AU404" s="11" t="s">
        <v>45</v>
      </c>
    </row>
    <row r="405" spans="1:65" s="8" customFormat="1">
      <c r="B405" s="131"/>
      <c r="C405" s="132"/>
      <c r="D405" s="127" t="s">
        <v>84</v>
      </c>
      <c r="E405" s="133" t="s">
        <v>0</v>
      </c>
      <c r="F405" s="134" t="s">
        <v>624</v>
      </c>
      <c r="G405" s="132"/>
      <c r="H405" s="135">
        <v>12.222</v>
      </c>
      <c r="I405" s="132"/>
      <c r="J405" s="132"/>
      <c r="K405" s="132"/>
      <c r="L405" s="136"/>
      <c r="M405" s="137"/>
      <c r="N405" s="138"/>
      <c r="O405" s="138"/>
      <c r="P405" s="138"/>
      <c r="Q405" s="138"/>
      <c r="R405" s="138"/>
      <c r="S405" s="138"/>
      <c r="T405" s="139"/>
      <c r="AT405" s="140" t="s">
        <v>84</v>
      </c>
      <c r="AU405" s="140" t="s">
        <v>45</v>
      </c>
      <c r="AV405" s="8" t="s">
        <v>45</v>
      </c>
      <c r="AW405" s="8" t="s">
        <v>17</v>
      </c>
      <c r="AX405" s="8" t="s">
        <v>44</v>
      </c>
      <c r="AY405" s="140" t="s">
        <v>73</v>
      </c>
    </row>
    <row r="406" spans="1:65" s="2" customFormat="1" ht="24.2" customHeight="1">
      <c r="A406" s="18"/>
      <c r="B406" s="19"/>
      <c r="C406" s="115" t="s">
        <v>625</v>
      </c>
      <c r="D406" s="115" t="s">
        <v>75</v>
      </c>
      <c r="E406" s="116" t="s">
        <v>185</v>
      </c>
      <c r="F406" s="117" t="s">
        <v>101</v>
      </c>
      <c r="G406" s="118" t="s">
        <v>102</v>
      </c>
      <c r="H406" s="119">
        <v>19.14</v>
      </c>
      <c r="I406" s="120"/>
      <c r="J406" s="120">
        <f>ROUND(I406*H406,2)</f>
        <v>0</v>
      </c>
      <c r="K406" s="117" t="s">
        <v>79</v>
      </c>
      <c r="L406" s="21"/>
      <c r="M406" s="121" t="s">
        <v>0</v>
      </c>
      <c r="N406" s="122" t="s">
        <v>25</v>
      </c>
      <c r="O406" s="123">
        <v>0</v>
      </c>
      <c r="P406" s="123">
        <f>O406*H406</f>
        <v>0</v>
      </c>
      <c r="Q406" s="123">
        <v>0</v>
      </c>
      <c r="R406" s="123">
        <f>Q406*H406</f>
        <v>0</v>
      </c>
      <c r="S406" s="123">
        <v>0</v>
      </c>
      <c r="T406" s="124">
        <f>S406*H406</f>
        <v>0</v>
      </c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R406" s="125" t="s">
        <v>80</v>
      </c>
      <c r="AT406" s="125" t="s">
        <v>75</v>
      </c>
      <c r="AU406" s="125" t="s">
        <v>45</v>
      </c>
      <c r="AY406" s="11" t="s">
        <v>73</v>
      </c>
      <c r="BE406" s="126">
        <f>IF(N406="základní",J406,0)</f>
        <v>0</v>
      </c>
      <c r="BF406" s="126">
        <f>IF(N406="snížená",J406,0)</f>
        <v>0</v>
      </c>
      <c r="BG406" s="126">
        <f>IF(N406="zákl. přenesená",J406,0)</f>
        <v>0</v>
      </c>
      <c r="BH406" s="126">
        <f>IF(N406="sníž. přenesená",J406,0)</f>
        <v>0</v>
      </c>
      <c r="BI406" s="126">
        <f>IF(N406="nulová",J406,0)</f>
        <v>0</v>
      </c>
      <c r="BJ406" s="11" t="s">
        <v>44</v>
      </c>
      <c r="BK406" s="126">
        <f>ROUND(I406*H406,2)</f>
        <v>0</v>
      </c>
      <c r="BL406" s="11" t="s">
        <v>80</v>
      </c>
      <c r="BM406" s="125" t="s">
        <v>626</v>
      </c>
    </row>
    <row r="407" spans="1:65" s="2" customFormat="1" ht="29.25">
      <c r="A407" s="18"/>
      <c r="B407" s="19"/>
      <c r="C407" s="20"/>
      <c r="D407" s="127" t="s">
        <v>81</v>
      </c>
      <c r="E407" s="20"/>
      <c r="F407" s="128" t="s">
        <v>103</v>
      </c>
      <c r="G407" s="20"/>
      <c r="H407" s="20"/>
      <c r="I407" s="20"/>
      <c r="J407" s="20"/>
      <c r="K407" s="20"/>
      <c r="L407" s="21"/>
      <c r="M407" s="129"/>
      <c r="N407" s="130"/>
      <c r="O407" s="28"/>
      <c r="P407" s="28"/>
      <c r="Q407" s="28"/>
      <c r="R407" s="28"/>
      <c r="S407" s="28"/>
      <c r="T407" s="29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T407" s="11" t="s">
        <v>81</v>
      </c>
      <c r="AU407" s="11" t="s">
        <v>45</v>
      </c>
    </row>
    <row r="408" spans="1:65" s="8" customFormat="1">
      <c r="B408" s="131"/>
      <c r="C408" s="132"/>
      <c r="D408" s="127" t="s">
        <v>84</v>
      </c>
      <c r="E408" s="133" t="s">
        <v>0</v>
      </c>
      <c r="F408" s="134" t="s">
        <v>627</v>
      </c>
      <c r="G408" s="132"/>
      <c r="H408" s="135">
        <v>19.14</v>
      </c>
      <c r="I408" s="132"/>
      <c r="J408" s="132"/>
      <c r="K408" s="132"/>
      <c r="L408" s="136"/>
      <c r="M408" s="137"/>
      <c r="N408" s="138"/>
      <c r="O408" s="138"/>
      <c r="P408" s="138"/>
      <c r="Q408" s="138"/>
      <c r="R408" s="138"/>
      <c r="S408" s="138"/>
      <c r="T408" s="139"/>
      <c r="AT408" s="140" t="s">
        <v>84</v>
      </c>
      <c r="AU408" s="140" t="s">
        <v>45</v>
      </c>
      <c r="AV408" s="8" t="s">
        <v>45</v>
      </c>
      <c r="AW408" s="8" t="s">
        <v>17</v>
      </c>
      <c r="AX408" s="8" t="s">
        <v>44</v>
      </c>
      <c r="AY408" s="140" t="s">
        <v>73</v>
      </c>
    </row>
    <row r="409" spans="1:65" s="7" customFormat="1" ht="22.9" customHeight="1">
      <c r="B409" s="100"/>
      <c r="C409" s="101"/>
      <c r="D409" s="102" t="s">
        <v>42</v>
      </c>
      <c r="E409" s="113" t="s">
        <v>186</v>
      </c>
      <c r="F409" s="113" t="s">
        <v>187</v>
      </c>
      <c r="G409" s="101"/>
      <c r="H409" s="101"/>
      <c r="I409" s="101"/>
      <c r="J409" s="114">
        <f>BK409</f>
        <v>0</v>
      </c>
      <c r="K409" s="101"/>
      <c r="L409" s="105"/>
      <c r="M409" s="106"/>
      <c r="N409" s="107"/>
      <c r="O409" s="107"/>
      <c r="P409" s="108">
        <f>SUM(P410:P411)</f>
        <v>245.99906999999999</v>
      </c>
      <c r="Q409" s="107"/>
      <c r="R409" s="108">
        <f>SUM(R410:R411)</f>
        <v>0</v>
      </c>
      <c r="S409" s="107"/>
      <c r="T409" s="109">
        <f>SUM(T410:T411)</f>
        <v>0</v>
      </c>
      <c r="AR409" s="110" t="s">
        <v>44</v>
      </c>
      <c r="AT409" s="111" t="s">
        <v>42</v>
      </c>
      <c r="AU409" s="111" t="s">
        <v>44</v>
      </c>
      <c r="AY409" s="110" t="s">
        <v>73</v>
      </c>
      <c r="BK409" s="112">
        <f>SUM(BK410:BK411)</f>
        <v>0</v>
      </c>
    </row>
    <row r="410" spans="1:65" s="2" customFormat="1" ht="24.2" customHeight="1">
      <c r="A410" s="18"/>
      <c r="B410" s="19"/>
      <c r="C410" s="115" t="s">
        <v>628</v>
      </c>
      <c r="D410" s="115" t="s">
        <v>75</v>
      </c>
      <c r="E410" s="116" t="s">
        <v>234</v>
      </c>
      <c r="F410" s="117" t="s">
        <v>235</v>
      </c>
      <c r="G410" s="118" t="s">
        <v>102</v>
      </c>
      <c r="H410" s="119">
        <v>351.93</v>
      </c>
      <c r="I410" s="120"/>
      <c r="J410" s="120">
        <f>ROUND(I410*H410,2)</f>
        <v>0</v>
      </c>
      <c r="K410" s="117" t="s">
        <v>79</v>
      </c>
      <c r="L410" s="21"/>
      <c r="M410" s="121" t="s">
        <v>0</v>
      </c>
      <c r="N410" s="122" t="s">
        <v>25</v>
      </c>
      <c r="O410" s="123">
        <v>0.69899999999999995</v>
      </c>
      <c r="P410" s="123">
        <f>O410*H410</f>
        <v>245.99906999999999</v>
      </c>
      <c r="Q410" s="123">
        <v>0</v>
      </c>
      <c r="R410" s="123">
        <f>Q410*H410</f>
        <v>0</v>
      </c>
      <c r="S410" s="123">
        <v>0</v>
      </c>
      <c r="T410" s="124">
        <f>S410*H410</f>
        <v>0</v>
      </c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R410" s="125" t="s">
        <v>80</v>
      </c>
      <c r="AT410" s="125" t="s">
        <v>75</v>
      </c>
      <c r="AU410" s="125" t="s">
        <v>45</v>
      </c>
      <c r="AY410" s="11" t="s">
        <v>73</v>
      </c>
      <c r="BE410" s="126">
        <f>IF(N410="základní",J410,0)</f>
        <v>0</v>
      </c>
      <c r="BF410" s="126">
        <f>IF(N410="snížená",J410,0)</f>
        <v>0</v>
      </c>
      <c r="BG410" s="126">
        <f>IF(N410="zákl. přenesená",J410,0)</f>
        <v>0</v>
      </c>
      <c r="BH410" s="126">
        <f>IF(N410="sníž. přenesená",J410,0)</f>
        <v>0</v>
      </c>
      <c r="BI410" s="126">
        <f>IF(N410="nulová",J410,0)</f>
        <v>0</v>
      </c>
      <c r="BJ410" s="11" t="s">
        <v>44</v>
      </c>
      <c r="BK410" s="126">
        <f>ROUND(I410*H410,2)</f>
        <v>0</v>
      </c>
      <c r="BL410" s="11" t="s">
        <v>80</v>
      </c>
      <c r="BM410" s="125" t="s">
        <v>629</v>
      </c>
    </row>
    <row r="411" spans="1:65" s="2" customFormat="1" ht="29.25">
      <c r="A411" s="18"/>
      <c r="B411" s="19"/>
      <c r="C411" s="20"/>
      <c r="D411" s="127" t="s">
        <v>81</v>
      </c>
      <c r="E411" s="20"/>
      <c r="F411" s="128" t="s">
        <v>236</v>
      </c>
      <c r="G411" s="20"/>
      <c r="H411" s="20"/>
      <c r="I411" s="20"/>
      <c r="J411" s="20"/>
      <c r="K411" s="20"/>
      <c r="L411" s="21"/>
      <c r="M411" s="169"/>
      <c r="N411" s="170"/>
      <c r="O411" s="171"/>
      <c r="P411" s="171"/>
      <c r="Q411" s="171"/>
      <c r="R411" s="171"/>
      <c r="S411" s="171"/>
      <c r="T411" s="172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T411" s="11" t="s">
        <v>81</v>
      </c>
      <c r="AU411" s="11" t="s">
        <v>45</v>
      </c>
    </row>
    <row r="412" spans="1:65" s="2" customFormat="1" ht="6.95" customHeight="1">
      <c r="A412" s="18"/>
      <c r="B412" s="23"/>
      <c r="C412" s="24"/>
      <c r="D412" s="24"/>
      <c r="E412" s="24"/>
      <c r="F412" s="24"/>
      <c r="G412" s="24"/>
      <c r="H412" s="24"/>
      <c r="I412" s="24"/>
      <c r="J412" s="24"/>
      <c r="K412" s="24"/>
      <c r="L412" s="21"/>
      <c r="M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</row>
  </sheetData>
  <mergeCells count="11">
    <mergeCell ref="L2:V2"/>
    <mergeCell ref="E7:H7"/>
    <mergeCell ref="E9:H9"/>
    <mergeCell ref="E18:H18"/>
    <mergeCell ref="E27:H27"/>
    <mergeCell ref="E87:H87"/>
    <mergeCell ref="E116:H116"/>
    <mergeCell ref="E118:H118"/>
    <mergeCell ref="E84:H84"/>
    <mergeCell ref="E115:H115"/>
    <mergeCell ref="E85:H85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IO 401 - Rozvody kanaliza...</vt:lpstr>
      <vt:lpstr>'IO 401 - Rozvody kanaliza...'!Oblast_tisku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FRANTISEK\FRANTISEK</dc:creator>
  <cp:lastModifiedBy>Uživatel</cp:lastModifiedBy>
  <dcterms:created xsi:type="dcterms:W3CDTF">2021-08-27T05:58:06Z</dcterms:created>
  <dcterms:modified xsi:type="dcterms:W3CDTF">2021-09-14T11:27:33Z</dcterms:modified>
</cp:coreProperties>
</file>